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Программа наказ" sheetId="1" r:id="rId1"/>
  </sheets>
  <definedNames/>
  <calcPr fullCalcOnLoad="1"/>
</workbook>
</file>

<file path=xl/sharedStrings.xml><?xml version="1.0" encoding="utf-8"?>
<sst xmlns="http://schemas.openxmlformats.org/spreadsheetml/2006/main" count="384" uniqueCount="203">
  <si>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</si>
  <si>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</si>
  <si>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</si>
  <si>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</si>
  <si>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</si>
  <si>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</si>
  <si>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Округ №1</t>
  </si>
  <si>
    <t>МУЗ "ДЦГБ"</t>
  </si>
  <si>
    <t>Округ №2</t>
  </si>
  <si>
    <t>Округ №3</t>
  </si>
  <si>
    <t>Округ №4</t>
  </si>
  <si>
    <t>Округ №5</t>
  </si>
  <si>
    <t>Округ №6</t>
  </si>
  <si>
    <t>Управление культуры</t>
  </si>
  <si>
    <t>Управление образования</t>
  </si>
  <si>
    <t>Округ №7</t>
  </si>
  <si>
    <t>Округ №8</t>
  </si>
  <si>
    <t>Округ №9</t>
  </si>
  <si>
    <t>Округ №11</t>
  </si>
  <si>
    <t>Округ №12</t>
  </si>
  <si>
    <t>Благоустройство</t>
  </si>
  <si>
    <t xml:space="preserve">Приобретение оборудования </t>
  </si>
  <si>
    <t>0702-003-421-327-310</t>
  </si>
  <si>
    <t xml:space="preserve">Итого </t>
  </si>
  <si>
    <t>Итого</t>
  </si>
  <si>
    <t>0701-003-420-327-310</t>
  </si>
  <si>
    <t>для МДШИ</t>
  </si>
  <si>
    <t>Приобретение оборудования:</t>
  </si>
  <si>
    <t>для школы №6</t>
  </si>
  <si>
    <t>Администрация</t>
  </si>
  <si>
    <t>Программа о дополнительных мероприятиях в области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</si>
  <si>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</si>
  <si>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</si>
  <si>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</si>
  <si>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Управление адм.по работе</t>
  </si>
  <si>
    <t>в микр.Шереметьевский</t>
  </si>
  <si>
    <t>Хлебниково,Павельцево</t>
  </si>
  <si>
    <t>0502-001-351-412-241</t>
  </si>
  <si>
    <t xml:space="preserve">Благоустройство </t>
  </si>
  <si>
    <t>0901-004-470-327-310</t>
  </si>
  <si>
    <t>Приобретение оборудования и инвентаря</t>
  </si>
  <si>
    <t>0702-002-421-327-310</t>
  </si>
  <si>
    <t>0701-002-420-327-310</t>
  </si>
  <si>
    <t>для д/сада № 19</t>
  </si>
  <si>
    <t xml:space="preserve"> для детской поликлиники № 1</t>
  </si>
  <si>
    <t>0702-003-423-327-310</t>
  </si>
  <si>
    <t>Приобретение оборудования и инвентаря:</t>
  </si>
  <si>
    <t>для школы № 9</t>
  </si>
  <si>
    <t>для д/сада № 24"Березка"</t>
  </si>
  <si>
    <t>для школы № 6</t>
  </si>
  <si>
    <t>Всего</t>
  </si>
  <si>
    <t>Адресная социальная помощь ветеранам и малоимущим гражданам</t>
  </si>
  <si>
    <t xml:space="preserve">Адресная социальная помощь ветеранам </t>
  </si>
  <si>
    <t>и малоимущим гражданам</t>
  </si>
  <si>
    <t>Управление адм.по работе в микр.Шереметьевский, Хлебниково, Павельцево</t>
  </si>
  <si>
    <t>1003-001-505-483-262</t>
  </si>
  <si>
    <t>культуры и спорта на 2007 год</t>
  </si>
  <si>
    <t>для гимназии № 12;</t>
  </si>
  <si>
    <t>для школы № 9;</t>
  </si>
  <si>
    <t>для школы № 10;</t>
  </si>
  <si>
    <t>Приобретение оборудования для МУЗ "ДЦГБ"</t>
  </si>
  <si>
    <t>Приобретение оборудования для:</t>
  </si>
  <si>
    <t>для д/сада №4"Рябинка"</t>
  </si>
  <si>
    <t>Округ№10</t>
  </si>
  <si>
    <t>гимназии №12;</t>
  </si>
  <si>
    <t>школы №6;</t>
  </si>
  <si>
    <t xml:space="preserve"> д/сада №22</t>
  </si>
  <si>
    <t>д/сада №9</t>
  </si>
  <si>
    <t>Приобретение оборудования и инвентаря :</t>
  </si>
  <si>
    <t>для д/с №23</t>
  </si>
  <si>
    <t>0702-002-421-327-225</t>
  </si>
  <si>
    <t xml:space="preserve"> ул. Восточная</t>
  </si>
  <si>
    <t xml:space="preserve"> улиц Парковая, Станционная, Лихачевское шоссе, Московская</t>
  </si>
  <si>
    <t>Благоустройство :</t>
  </si>
  <si>
    <t xml:space="preserve"> улиц :Я.Гунина, Корабельная, Речная, Флотская и Якорная</t>
  </si>
  <si>
    <t>1003-005-505-483-262</t>
  </si>
  <si>
    <t>Приобретение оборудования для МУЗ " ДЦГБ"</t>
  </si>
  <si>
    <t>Асфальтировка  внутриквартальных дорог</t>
  </si>
  <si>
    <t>Приобретение оборудования для Шереметьевской поликлиники</t>
  </si>
  <si>
    <t>0901-005-470-327-310</t>
  </si>
  <si>
    <t>Восстановление хоккейной коробки на пос. Водники"</t>
  </si>
  <si>
    <t>Приобретение учебников для учащихся средней школы № 10</t>
  </si>
  <si>
    <t>Комитет по физической культуре,спорту,туризму и делам молодежи</t>
  </si>
  <si>
    <t>0902-006-512-455-290</t>
  </si>
  <si>
    <t>Приобретение оборудования и мебели для ЦДиЮТ</t>
  </si>
  <si>
    <t>0702-002-423-327-310</t>
  </si>
  <si>
    <t>Приобретение пожарных шкафов для средней школы № 5</t>
  </si>
  <si>
    <t>0702-002-423-327-226</t>
  </si>
  <si>
    <t>Приобретение детских кроватей (30 штук) для МДОУ № 27</t>
  </si>
  <si>
    <t>Установка  металлических дверей по адресам:</t>
  </si>
  <si>
    <t>ул. Комсомольская ,12 подъезд 1</t>
  </si>
  <si>
    <t>ул. Октябрьская, 7 подъезд 1</t>
  </si>
  <si>
    <t>ул. Циолковского , 20/14, подъзды 1 и 3</t>
  </si>
  <si>
    <t>ул. Циолковского , 13, подъезд 8</t>
  </si>
  <si>
    <t>Ремонт домофона по ул. Циолковского , 7</t>
  </si>
  <si>
    <t>Ремонт внутриквартальных дорог(между д/с № 5 и средней школой № 5)</t>
  </si>
  <si>
    <t>Установка металлических дверей по адресу: ул Московское шоссе, д. 47, подъезды 1,2,3</t>
  </si>
  <si>
    <t>Ремонт крыльца в школе № 8</t>
  </si>
  <si>
    <t>0702-005-421-327-225</t>
  </si>
  <si>
    <t>Установка металлических дверей по ул Тимирязевская, дом 6( подъезды 1,2,3,4</t>
  </si>
  <si>
    <t>0801-005-450-453-226</t>
  </si>
  <si>
    <t>Экскурсия жителей по местам боевой славы</t>
  </si>
  <si>
    <t>дополнительные мероприятия по проведению  первенства города по баскетболу среди школьников и награждение победителей первенства</t>
  </si>
  <si>
    <t>ул. Дирижабельная , 8, подъезд 2,3 ( с кодовым замком)</t>
  </si>
  <si>
    <t>д/сада № 22</t>
  </si>
  <si>
    <t>0701-002-420-327-340</t>
  </si>
  <si>
    <t>Приобретение и установка почтовых ящиков по адресам:</t>
  </si>
  <si>
    <t>пр-т Пацаева д.9</t>
  </si>
  <si>
    <t>Московское шоссе д.57 корп. 1(подъезды 1,2,4)</t>
  </si>
  <si>
    <t>пр-т Пацаева д.15</t>
  </si>
  <si>
    <t>Ремонт козырька подъезда по адресу : пр-т Пацаева д.1</t>
  </si>
  <si>
    <t>Установка железной входной двери по адресу: ул. Речная д.22 подъезд 1</t>
  </si>
  <si>
    <t>Приобретение аппарата для искусственной  вентиляции легких в отделение реанимации МУЗ "ДЦГБ"</t>
  </si>
  <si>
    <t>Приобретение светового оборудования в театр " Город"</t>
  </si>
  <si>
    <t>0801-003-443-327-310</t>
  </si>
  <si>
    <t>Установка металлических дверей по адресам:</t>
  </si>
  <si>
    <t>ул. Железнякова д. № 2а( подъезд 8)</t>
  </si>
  <si>
    <t>у. Театральная д. № 11 ( 80 штук)</t>
  </si>
  <si>
    <t>ул. Московское шоссе д. № 43 корп. 3 ( 57 штук)</t>
  </si>
  <si>
    <t>0501-001-350-410-241</t>
  </si>
  <si>
    <t>Приобретение оборудования для школы № 1</t>
  </si>
  <si>
    <t>Приобретение игрушек для д/с № 8</t>
  </si>
  <si>
    <t>Приобретение и установка  металлической двери к  пожарной лестнице Центра  творчества</t>
  </si>
  <si>
    <t>Асфальтировка внутриквартальных дорог</t>
  </si>
  <si>
    <t>0502-001-600-807-225</t>
  </si>
  <si>
    <t>Приобретение оборудования и инвентаря для школы № 7</t>
  </si>
  <si>
    <t>0701-002-420-327-226</t>
  </si>
  <si>
    <t>Приобретение оборудования,инвентаря и малых форм для спортивной плащадки в Прогимназии " Золотой ключик"</t>
  </si>
  <si>
    <t>Приобретение оборудования  для д/сада "Звездочка"</t>
  </si>
  <si>
    <t>0502-001-600-412-241</t>
  </si>
  <si>
    <t>0502-001-350-410-241</t>
  </si>
  <si>
    <t>0502-005-600-412-241</t>
  </si>
  <si>
    <t>0501-005-350-410-241</t>
  </si>
  <si>
    <t xml:space="preserve">Приобретение и установка для спортивной площадки дома № 18 по пр. Пацаева (теннисный стол, сетка и металлические стойки для крепления воллейбольной сетки) </t>
  </si>
  <si>
    <t>Приобретение  музыкальных инструментов</t>
  </si>
  <si>
    <t>Приобретение железных дверей на эвакуационные выходы и приобретение линолеума для учебных кабинетов школы № 10</t>
  </si>
  <si>
    <t>ул. Железнякова д. № 12( подъезд 3) д.6 подьезд 1</t>
  </si>
  <si>
    <t>ул. Спортивная д.7а подъезд 4</t>
  </si>
  <si>
    <t>0501-001-350-410-242</t>
  </si>
  <si>
    <t xml:space="preserve">Приобретение оборудования, инвентаря и малых форм для детской </t>
  </si>
  <si>
    <t>площадки по ул.Спортивная д.11</t>
  </si>
  <si>
    <t>площадки по ул. Спортивная  д.9 и д.7а</t>
  </si>
  <si>
    <t>Экскурсия школьников по местам боевой славы</t>
  </si>
  <si>
    <t>0702-005-421-327-226</t>
  </si>
  <si>
    <t>Поздравления  ветеранов ВОВ</t>
  </si>
  <si>
    <t xml:space="preserve">Приобретение растений и цветов для благоустройства территории </t>
  </si>
  <si>
    <t>Приобретение медицинского оборудования и медицинской техники для поликлиники МФТИ</t>
  </si>
  <si>
    <t>Приобретение оборудования и инвентаря для д/сада № 21"Росинка"</t>
  </si>
  <si>
    <t>Установка металлической  двери и домофонного устройства по адресу   ул. Первомайская д. 11 , 3-ий подъезд</t>
  </si>
  <si>
    <t>Замена оконных рам в ДЮСШ г. Долгопрудного ( 5 шт.)</t>
  </si>
  <si>
    <t>0702-002-423-327-225</t>
  </si>
  <si>
    <t>Дополнительное обеспечение спортивного отряда в детском летнем оздоровительном лагере на базе школы №1( аренда спортивного зала МФТИ для занятий баскетболом)</t>
  </si>
  <si>
    <t>0707-002-432-452-262</t>
  </si>
  <si>
    <t>Установка металлических ограждений по  ул. Московское шоссе д.31</t>
  </si>
  <si>
    <t>Приобретение видеокамеры для школы №3</t>
  </si>
  <si>
    <t>0702-005-421-327-310</t>
  </si>
  <si>
    <t>Приобретение оборудования  для д/с № 8</t>
  </si>
  <si>
    <t>Приобретение оборудования -бытовой техники(стиральная машина) для д/с №8</t>
  </si>
  <si>
    <t>Приобретение и установка кондиционера в ординаторскую терапевтического отделения № 1</t>
  </si>
  <si>
    <t>Приобретение для терапевтического отделения № 1 тонометров</t>
  </si>
  <si>
    <t>Установка цветочных ограждений и строительство пешеходной дорожки( по прилагаемой схеме) во дворе дома № 8 по ул. Речная</t>
  </si>
  <si>
    <t>Установка цветочных ограждений и установка двух держателей цветочных ваз во дворе Муниципального центра образования по ул. Парковая,10</t>
  </si>
  <si>
    <t>0702-002-421-327-226</t>
  </si>
  <si>
    <t>Дооборудование компьютерного класса в школе № 2 по ул. Речная(ответственная  -директор  школы № 2 Филиппова Е.В. тел 408-27-87)</t>
  </si>
  <si>
    <t>Закупка и доставка детской площадки во двор дома № 33 , ул Восточная( Комплекс D108,фирма "Мир камней")(ответственная - старшая по дому -Гавриленко А.А. Т. 8-926-361-45-50)</t>
  </si>
  <si>
    <t>Приобретение и установка медицинского оборудования в физиотерапевтический кабинет д/сада "Рябинка"</t>
  </si>
  <si>
    <t xml:space="preserve">Приобретение и установка почтовых ящиков по адресу: ул. Московское шоссе д. 33 </t>
  </si>
  <si>
    <t xml:space="preserve">к решению Совета депутатов </t>
  </si>
  <si>
    <t>(Приложение №25</t>
  </si>
  <si>
    <r>
      <t>Приобретение и установка изделий ПВХ(окна) для гимназии</t>
    </r>
    <r>
      <rPr>
        <sz val="8"/>
        <rFont val="Arial Cyr"/>
        <family val="0"/>
      </rPr>
      <t xml:space="preserve"> №12</t>
    </r>
  </si>
  <si>
    <r>
      <t>Приобретение оборудования и</t>
    </r>
    <r>
      <rPr>
        <sz val="9"/>
        <rFont val="Arial Cyr"/>
        <family val="2"/>
      </rPr>
      <t xml:space="preserve"> </t>
    </r>
    <r>
      <rPr>
        <sz val="8"/>
        <rFont val="Arial Cyr"/>
        <family val="0"/>
      </rPr>
      <t>малых форм для д</t>
    </r>
    <r>
      <rPr>
        <sz val="9"/>
        <rFont val="Arial Cyr"/>
        <family val="2"/>
      </rPr>
      <t xml:space="preserve">/сада </t>
    </r>
    <r>
      <rPr>
        <sz val="8"/>
        <rFont val="Arial Cyr"/>
        <family val="0"/>
      </rPr>
      <t>№4"Рябинка".</t>
    </r>
  </si>
  <si>
    <t>Приобретение и установка рольставней для кабинета информатики в школе № 5</t>
  </si>
  <si>
    <t>Приобретение учебников для гимназии № 12</t>
  </si>
  <si>
    <t>Приобретение штор для школы № 9</t>
  </si>
  <si>
    <t>Приобретение системы  видеонаблюдения для дома № 9 по пр. Пацаева</t>
  </si>
  <si>
    <t>ул. Гранитный тупик , д. 11 (3 шт.)</t>
  </si>
  <si>
    <t>ул. Гранитный тупик , д. 13 (3 шт.)</t>
  </si>
  <si>
    <t>ул. Лихачевское шоссе, д. 18(1 шт.)</t>
  </si>
  <si>
    <t>ул. Лихачевское шоссе, д. 18а(2 шт.)</t>
  </si>
  <si>
    <t>ул. Лихачевское шоссе, д. 18б(2 шт.)</t>
  </si>
  <si>
    <t>ул. Лихачевское шоссе, д. 16б(3 шт.)</t>
  </si>
  <si>
    <t>ул. Нагорная ,д. 8(2 шт.)</t>
  </si>
  <si>
    <t>ул. Гранитный тупик , д. 11 (60 шт.)</t>
  </si>
  <si>
    <t>ул. Гранитный тупик , д. 13 (60 шт.)</t>
  </si>
  <si>
    <t>ул. Лихачевское шоссе, д. 18(16 шт.)</t>
  </si>
  <si>
    <t>ул. Лихачевское шоссе, д. 18а(16 шт.)</t>
  </si>
  <si>
    <t>ул. Лихачевское шоссе, д. 18б(34 шт.)</t>
  </si>
  <si>
    <t>ул. Лихачевское шоссе, д. 16а(16 шт.)</t>
  </si>
  <si>
    <t>ул. Лихачевское шоссе, д. 16б(33 шт.)</t>
  </si>
  <si>
    <t>ул. Гранитный тупик , д. 9(60 шт.)</t>
  </si>
  <si>
    <t>ул.Центральная ,д. 2(под.1,3-12шт.)</t>
  </si>
  <si>
    <t>Приобретение и установка МАФ на детских площадках по адресам:</t>
  </si>
  <si>
    <t>ул. Молодежная , д. 10</t>
  </si>
  <si>
    <t>ул. Молодежная , д. 22</t>
  </si>
  <si>
    <t>ул. Нагорная , д. 10</t>
  </si>
  <si>
    <t>ул. Нагорная  , д. 12</t>
  </si>
  <si>
    <t>ул. Молодежная , д. 8</t>
  </si>
  <si>
    <t>ул. Лихачевское шоссе , д. 17</t>
  </si>
  <si>
    <t>ул. Гранитный тупик , д. 13</t>
  </si>
  <si>
    <t>Приобретение оборудования для гимназии № 13</t>
  </si>
  <si>
    <t>Приложение №4</t>
  </si>
  <si>
    <t>от 12.10.2007г. №71-нр</t>
  </si>
  <si>
    <t>к  НРСД  от  29.11.2006г. № 101-нр)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</si>
</sst>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2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 Cyr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9" xfId="0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10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2" fillId="2" borderId="7" xfId="0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164" fontId="1" fillId="0" borderId="8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2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1" fillId="0" borderId="9" xfId="0" applyFont="1" applyBorder="1" applyAlignment="1">
      <alignment/>
    </xf>
    <xf numFmtId="0" fontId="7" fillId="0" borderId="8" xfId="0" applyFont="1" applyBorder="1" applyAlignment="1">
      <alignment wrapText="1"/>
    </xf>
    <xf numFmtId="164" fontId="7" fillId="0" borderId="3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2" fillId="2" borderId="6" xfId="0" applyFont="1" applyFill="1" applyBorder="1" applyAlignment="1">
      <alignment/>
    </xf>
    <xf numFmtId="0" fontId="4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2" borderId="12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wrapText="1"/>
    </xf>
    <xf numFmtId="0" fontId="4" fillId="0" borderId="18" xfId="0" applyFont="1" applyBorder="1" applyAlignment="1">
      <alignment/>
    </xf>
    <xf numFmtId="0" fontId="7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 wrapText="1"/>
    </xf>
    <xf numFmtId="0" fontId="1" fillId="0" borderId="27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2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8" xfId="0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2" borderId="5" xfId="0" applyFont="1" applyFill="1" applyBorder="1" applyAlignment="1">
      <alignment/>
    </xf>
    <xf numFmtId="164" fontId="2" fillId="2" borderId="7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4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7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9.625" style="1" customWidth="1"/>
    <col min="2" max="2" width="58.375" style="1" customWidth="1"/>
    <col min="3" max="3" width="23.75390625" style="1" customWidth="1"/>
    <col min="4" max="4" width="9.625" style="1" customWidth="1"/>
    <col min="5" max="16384" width="8.875" style="1" customWidth="1"/>
  </cols>
  <sheetData>
    <row r="1" spans="3:4" ht="0.75" customHeight="1">
      <c r="C1" s="51"/>
      <c r="D1" s="52"/>
    </row>
    <row r="2" spans="3:4" ht="0.75" customHeight="1">
      <c r="C2" s="51"/>
      <c r="D2" s="52"/>
    </row>
    <row r="3" spans="3:4" ht="0.75" customHeight="1">
      <c r="C3" s="51"/>
      <c r="D3" s="52"/>
    </row>
    <row r="4" spans="3:4" ht="12.75">
      <c r="C4" s="51"/>
      <c r="D4" s="96" t="s">
        <v>200</v>
      </c>
    </row>
    <row r="5" spans="3:4" ht="12.75">
      <c r="C5" s="51"/>
      <c r="D5" s="96" t="s">
        <v>167</v>
      </c>
    </row>
    <row r="6" spans="3:4" ht="12.75">
      <c r="C6" s="51"/>
      <c r="D6" s="96" t="s">
        <v>201</v>
      </c>
    </row>
    <row r="7" spans="3:4" ht="12.75">
      <c r="C7" s="51"/>
      <c r="D7" s="96" t="s">
        <v>168</v>
      </c>
    </row>
    <row r="8" spans="3:4" ht="12.75">
      <c r="C8" s="51"/>
      <c r="D8" s="96" t="s">
        <v>202</v>
      </c>
    </row>
    <row r="9" spans="3:4" ht="12" customHeight="1">
      <c r="C9" s="50"/>
      <c r="D9" s="50"/>
    </row>
    <row r="10" spans="1:4" ht="13.5" customHeight="1">
      <c r="A10" s="99" t="s">
        <v>30</v>
      </c>
      <c r="B10" s="99"/>
      <c r="C10" s="99"/>
      <c r="D10" s="99"/>
    </row>
    <row r="11" spans="1:4" ht="11.25" customHeight="1">
      <c r="A11" s="99" t="s">
        <v>31</v>
      </c>
      <c r="B11" s="99"/>
      <c r="C11" s="99"/>
      <c r="D11" s="99"/>
    </row>
    <row r="12" spans="1:4" ht="12" customHeight="1">
      <c r="A12" s="99" t="s">
        <v>32</v>
      </c>
      <c r="B12" s="99"/>
      <c r="C12" s="99"/>
      <c r="D12" s="99"/>
    </row>
    <row r="13" spans="1:4" ht="12" customHeight="1">
      <c r="A13" s="99" t="s">
        <v>33</v>
      </c>
      <c r="B13" s="99"/>
      <c r="C13" s="99"/>
      <c r="D13" s="99"/>
    </row>
    <row r="14" spans="1:4" ht="12" customHeight="1">
      <c r="A14" s="99" t="s">
        <v>56</v>
      </c>
      <c r="B14" s="99"/>
      <c r="C14" s="99"/>
      <c r="D14" s="99"/>
    </row>
    <row r="15" spans="2:4" ht="10.5" customHeight="1" thickBot="1">
      <c r="B15" s="23"/>
      <c r="C15" s="23"/>
      <c r="D15" s="23"/>
    </row>
    <row r="16" spans="1:4" ht="12">
      <c r="A16" s="14" t="s">
        <v>0</v>
      </c>
      <c r="B16" s="27" t="s">
        <v>1</v>
      </c>
      <c r="C16" s="14" t="s">
        <v>2</v>
      </c>
      <c r="D16" s="14" t="s">
        <v>3</v>
      </c>
    </row>
    <row r="17" spans="1:4" ht="12.75" thickBot="1">
      <c r="A17" s="16" t="s">
        <v>4</v>
      </c>
      <c r="B17" s="26"/>
      <c r="C17" s="16"/>
      <c r="D17" s="16" t="s">
        <v>5</v>
      </c>
    </row>
    <row r="18" spans="1:4" ht="12">
      <c r="A18" s="29" t="s">
        <v>6</v>
      </c>
      <c r="B18" s="2"/>
      <c r="C18" s="28" t="s">
        <v>29</v>
      </c>
      <c r="D18" s="2"/>
    </row>
    <row r="19" spans="1:4" ht="12.75" thickBot="1">
      <c r="A19" s="6"/>
      <c r="B19" s="4" t="s">
        <v>20</v>
      </c>
      <c r="C19" s="4" t="s">
        <v>129</v>
      </c>
      <c r="D19" s="12">
        <f>260-40-113+23-100</f>
        <v>30</v>
      </c>
    </row>
    <row r="20" spans="1:4" ht="12.75" customHeight="1">
      <c r="A20" s="6"/>
      <c r="B20" s="36"/>
      <c r="C20" s="27" t="s">
        <v>14</v>
      </c>
      <c r="D20" s="11"/>
    </row>
    <row r="21" spans="1:4" ht="12.75" customHeight="1">
      <c r="A21" s="6"/>
      <c r="B21" s="4" t="s">
        <v>120</v>
      </c>
      <c r="C21" s="7" t="s">
        <v>41</v>
      </c>
      <c r="D21" s="12">
        <v>90</v>
      </c>
    </row>
    <row r="22" spans="1:4" ht="12.75" customHeight="1">
      <c r="A22" s="6"/>
      <c r="B22" s="4" t="s">
        <v>121</v>
      </c>
      <c r="C22" s="7" t="s">
        <v>42</v>
      </c>
      <c r="D22" s="12">
        <v>60</v>
      </c>
    </row>
    <row r="23" spans="1:4" ht="12.75" customHeight="1">
      <c r="A23" s="6"/>
      <c r="B23" s="4" t="s">
        <v>156</v>
      </c>
      <c r="C23" s="7" t="s">
        <v>42</v>
      </c>
      <c r="D23" s="12">
        <v>30</v>
      </c>
    </row>
    <row r="24" spans="1:4" ht="26.25" customHeight="1">
      <c r="A24" s="6"/>
      <c r="B24" s="41" t="s">
        <v>157</v>
      </c>
      <c r="C24" s="7" t="s">
        <v>42</v>
      </c>
      <c r="D24" s="12">
        <v>15</v>
      </c>
    </row>
    <row r="25" spans="1:4" ht="12.75" customHeight="1">
      <c r="A25" s="6"/>
      <c r="B25" s="4" t="s">
        <v>149</v>
      </c>
      <c r="C25" s="7" t="s">
        <v>150</v>
      </c>
      <c r="D25" s="12">
        <v>69</v>
      </c>
    </row>
    <row r="26" spans="1:4" ht="35.25" customHeight="1">
      <c r="A26" s="6"/>
      <c r="B26" s="41" t="s">
        <v>151</v>
      </c>
      <c r="C26" s="26"/>
      <c r="D26" s="12"/>
    </row>
    <row r="27" spans="1:4" ht="12.75" customHeight="1" thickBot="1">
      <c r="A27" s="6"/>
      <c r="B27" s="3"/>
      <c r="C27" s="35" t="s">
        <v>152</v>
      </c>
      <c r="D27" s="13">
        <v>51</v>
      </c>
    </row>
    <row r="28" spans="1:4" ht="22.5" customHeight="1">
      <c r="A28" s="6"/>
      <c r="B28" s="36" t="s">
        <v>171</v>
      </c>
      <c r="C28" s="14" t="s">
        <v>14</v>
      </c>
      <c r="D28" s="11"/>
    </row>
    <row r="29" spans="1:4" ht="12.75" customHeight="1" thickBot="1">
      <c r="A29" s="6"/>
      <c r="B29" s="3"/>
      <c r="C29" s="3" t="s">
        <v>70</v>
      </c>
      <c r="D29" s="13">
        <v>100</v>
      </c>
    </row>
    <row r="30" spans="1:4" ht="15" customHeight="1">
      <c r="A30" s="6"/>
      <c r="B30" s="41" t="s">
        <v>51</v>
      </c>
      <c r="C30" s="86" t="s">
        <v>29</v>
      </c>
      <c r="D30" s="12"/>
    </row>
    <row r="31" spans="1:4" ht="12">
      <c r="A31" s="6"/>
      <c r="B31" s="4"/>
      <c r="C31" s="10" t="s">
        <v>55</v>
      </c>
      <c r="D31" s="12">
        <f>60-38</f>
        <v>22</v>
      </c>
    </row>
    <row r="32" spans="1:4" ht="12.75" thickBot="1">
      <c r="A32" s="6"/>
      <c r="B32" s="37"/>
      <c r="C32" s="4"/>
      <c r="D32" s="12"/>
    </row>
    <row r="33" spans="1:4" ht="22.5" customHeight="1">
      <c r="A33" s="6"/>
      <c r="B33" s="36" t="s">
        <v>146</v>
      </c>
      <c r="C33" s="14" t="s">
        <v>7</v>
      </c>
      <c r="D33" s="11"/>
    </row>
    <row r="34" spans="1:4" ht="12.75" thickBot="1">
      <c r="A34" s="6"/>
      <c r="B34" s="73"/>
      <c r="C34" s="3" t="s">
        <v>39</v>
      </c>
      <c r="D34" s="13">
        <v>160</v>
      </c>
    </row>
    <row r="35" spans="1:4" ht="36">
      <c r="A35" s="6"/>
      <c r="B35" s="41" t="s">
        <v>102</v>
      </c>
      <c r="C35" s="76" t="s">
        <v>82</v>
      </c>
      <c r="D35" s="12"/>
    </row>
    <row r="36" spans="1:4" ht="12.75" thickBot="1">
      <c r="A36" s="6"/>
      <c r="B36" s="41"/>
      <c r="C36" s="4" t="s">
        <v>83</v>
      </c>
      <c r="D36" s="12">
        <v>40</v>
      </c>
    </row>
    <row r="37" spans="1:4" ht="24">
      <c r="A37" s="6"/>
      <c r="B37" s="36" t="s">
        <v>148</v>
      </c>
      <c r="C37" s="28" t="s">
        <v>29</v>
      </c>
      <c r="D37" s="11"/>
    </row>
    <row r="38" spans="1:4" ht="12.75" thickBot="1">
      <c r="A38" s="6"/>
      <c r="B38" s="73"/>
      <c r="C38" s="10" t="s">
        <v>119</v>
      </c>
      <c r="D38" s="13">
        <f>40-7</f>
        <v>33</v>
      </c>
    </row>
    <row r="39" spans="1:4" ht="12.75" thickBot="1">
      <c r="A39" s="20" t="s">
        <v>23</v>
      </c>
      <c r="B39" s="17"/>
      <c r="C39" s="45"/>
      <c r="D39" s="18">
        <f>SUM(D18:D38)</f>
        <v>700</v>
      </c>
    </row>
    <row r="40" spans="1:4" ht="12">
      <c r="A40" s="16" t="s">
        <v>8</v>
      </c>
      <c r="B40" s="2" t="s">
        <v>84</v>
      </c>
      <c r="C40" s="27" t="s">
        <v>14</v>
      </c>
      <c r="D40" s="2"/>
    </row>
    <row r="41" spans="1:4" ht="12.75" thickBot="1">
      <c r="A41" s="4"/>
      <c r="B41" s="3"/>
      <c r="C41" s="35" t="s">
        <v>85</v>
      </c>
      <c r="D41" s="13">
        <f>277-40-79.2+51.2</f>
        <v>209</v>
      </c>
    </row>
    <row r="42" spans="1:4" ht="24">
      <c r="A42" s="6"/>
      <c r="B42" s="36" t="s">
        <v>122</v>
      </c>
      <c r="C42" s="27" t="s">
        <v>14</v>
      </c>
      <c r="D42" s="11"/>
    </row>
    <row r="43" spans="1:4" ht="12.75" thickBot="1">
      <c r="A43" s="6"/>
      <c r="B43" s="3"/>
      <c r="C43" s="35" t="s">
        <v>87</v>
      </c>
      <c r="D43" s="13">
        <v>20</v>
      </c>
    </row>
    <row r="44" spans="1:4" ht="12">
      <c r="A44" s="6"/>
      <c r="B44" s="2" t="s">
        <v>86</v>
      </c>
      <c r="C44" s="27" t="s">
        <v>14</v>
      </c>
      <c r="D44" s="11"/>
    </row>
    <row r="45" spans="1:4" ht="12.75" thickBot="1">
      <c r="A45" s="6"/>
      <c r="B45" s="3"/>
      <c r="C45" s="35" t="s">
        <v>41</v>
      </c>
      <c r="D45" s="13">
        <v>30</v>
      </c>
    </row>
    <row r="46" spans="1:4" ht="12">
      <c r="A46" s="6"/>
      <c r="B46" s="2" t="s">
        <v>88</v>
      </c>
      <c r="C46" s="27" t="s">
        <v>14</v>
      </c>
      <c r="D46" s="11"/>
    </row>
    <row r="47" spans="1:4" ht="12.75" thickBot="1">
      <c r="A47" s="6"/>
      <c r="B47" s="3"/>
      <c r="C47" s="35" t="s">
        <v>42</v>
      </c>
      <c r="D47" s="13">
        <v>120</v>
      </c>
    </row>
    <row r="48" spans="1:4" ht="12">
      <c r="A48" s="6"/>
      <c r="B48" s="2" t="s">
        <v>89</v>
      </c>
      <c r="C48" s="28" t="s">
        <v>29</v>
      </c>
      <c r="D48" s="11"/>
    </row>
    <row r="49" spans="1:4" ht="12">
      <c r="A49" s="6"/>
      <c r="B49" s="4" t="s">
        <v>90</v>
      </c>
      <c r="C49" s="10" t="s">
        <v>119</v>
      </c>
      <c r="D49" s="12">
        <v>20</v>
      </c>
    </row>
    <row r="50" spans="1:4" ht="12">
      <c r="A50" s="6"/>
      <c r="B50" s="4" t="s">
        <v>91</v>
      </c>
      <c r="C50" s="7"/>
      <c r="D50" s="12">
        <v>20</v>
      </c>
    </row>
    <row r="51" spans="1:4" ht="12">
      <c r="A51" s="6"/>
      <c r="B51" s="4" t="s">
        <v>92</v>
      </c>
      <c r="C51" s="7"/>
      <c r="D51" s="12">
        <v>40</v>
      </c>
    </row>
    <row r="52" spans="1:4" ht="12">
      <c r="A52" s="6"/>
      <c r="B52" s="4" t="s">
        <v>93</v>
      </c>
      <c r="C52" s="7"/>
      <c r="D52" s="12">
        <v>20</v>
      </c>
    </row>
    <row r="53" spans="1:4" ht="12.75" thickBot="1">
      <c r="A53" s="6"/>
      <c r="B53" s="3" t="s">
        <v>103</v>
      </c>
      <c r="C53" s="35"/>
      <c r="D53" s="13">
        <f>20+40</f>
        <v>60</v>
      </c>
    </row>
    <row r="54" spans="1:4" ht="24">
      <c r="A54" s="6"/>
      <c r="B54" s="36" t="s">
        <v>153</v>
      </c>
      <c r="C54" s="28" t="s">
        <v>29</v>
      </c>
      <c r="D54" s="11"/>
    </row>
    <row r="55" spans="1:4" ht="12.75" thickBot="1">
      <c r="A55" s="6"/>
      <c r="B55" s="3"/>
      <c r="C55" s="72" t="s">
        <v>119</v>
      </c>
      <c r="D55" s="13">
        <v>30</v>
      </c>
    </row>
    <row r="56" spans="1:4" ht="24">
      <c r="A56" s="6"/>
      <c r="B56" s="41" t="s">
        <v>166</v>
      </c>
      <c r="C56" s="28" t="s">
        <v>29</v>
      </c>
      <c r="D56" s="12"/>
    </row>
    <row r="57" spans="1:4" ht="12.75" thickBot="1">
      <c r="A57" s="6"/>
      <c r="B57" s="4"/>
      <c r="C57" s="10" t="s">
        <v>119</v>
      </c>
      <c r="D57" s="12">
        <v>28</v>
      </c>
    </row>
    <row r="58" spans="1:4" ht="0.75" customHeight="1" thickBot="1">
      <c r="A58" s="6"/>
      <c r="B58" s="2"/>
      <c r="C58" s="27"/>
      <c r="D58" s="11"/>
    </row>
    <row r="59" spans="1:4" ht="12.75" hidden="1" thickBot="1">
      <c r="A59" s="6"/>
      <c r="B59" s="3"/>
      <c r="C59" s="35"/>
      <c r="D59" s="13"/>
    </row>
    <row r="60" spans="1:4" ht="16.5" customHeight="1">
      <c r="A60" s="6"/>
      <c r="B60" s="36" t="s">
        <v>94</v>
      </c>
      <c r="C60" s="28" t="s">
        <v>29</v>
      </c>
      <c r="D60" s="11"/>
    </row>
    <row r="61" spans="1:4" ht="12.75" thickBot="1">
      <c r="A61" s="6"/>
      <c r="B61" s="3"/>
      <c r="C61" s="10" t="s">
        <v>130</v>
      </c>
      <c r="D61" s="13">
        <v>3</v>
      </c>
    </row>
    <row r="62" spans="1:4" ht="24">
      <c r="A62" s="6"/>
      <c r="B62" s="37" t="s">
        <v>95</v>
      </c>
      <c r="C62" s="28" t="s">
        <v>29</v>
      </c>
      <c r="D62" s="30"/>
    </row>
    <row r="63" spans="1:4" ht="12.75" thickBot="1">
      <c r="A63" s="6"/>
      <c r="B63" s="6"/>
      <c r="C63" s="10" t="s">
        <v>129</v>
      </c>
      <c r="D63" s="30">
        <v>100</v>
      </c>
    </row>
    <row r="64" spans="1:4" ht="12.75" thickBot="1">
      <c r="A64" s="17" t="s">
        <v>23</v>
      </c>
      <c r="B64" s="20"/>
      <c r="C64" s="17"/>
      <c r="D64" s="18">
        <f>SUM(D41:D63)</f>
        <v>700</v>
      </c>
    </row>
    <row r="65" spans="1:4" ht="12">
      <c r="A65" s="29" t="s">
        <v>9</v>
      </c>
      <c r="B65" s="2" t="s">
        <v>38</v>
      </c>
      <c r="C65" s="28" t="s">
        <v>29</v>
      </c>
      <c r="D65" s="2"/>
    </row>
    <row r="66" spans="1:4" ht="12.75" thickBot="1">
      <c r="A66" s="6"/>
      <c r="B66" s="3"/>
      <c r="C66" s="7" t="s">
        <v>129</v>
      </c>
      <c r="D66" s="87">
        <f>250-15-63.5-15.215</f>
        <v>156.285</v>
      </c>
    </row>
    <row r="67" spans="1:4" ht="12">
      <c r="A67" s="6"/>
      <c r="B67" s="2" t="s">
        <v>60</v>
      </c>
      <c r="C67" s="27" t="s">
        <v>7</v>
      </c>
      <c r="D67" s="2"/>
    </row>
    <row r="68" spans="1:4" ht="12.75" thickBot="1">
      <c r="A68" s="6"/>
      <c r="B68" s="4"/>
      <c r="C68" s="54" t="s">
        <v>39</v>
      </c>
      <c r="D68" s="12">
        <v>200</v>
      </c>
    </row>
    <row r="69" spans="1:4" ht="12" customHeight="1">
      <c r="A69" s="6"/>
      <c r="B69" s="2" t="s">
        <v>61</v>
      </c>
      <c r="C69" s="27" t="s">
        <v>14</v>
      </c>
      <c r="D69" s="11"/>
    </row>
    <row r="70" spans="1:4" ht="12" customHeight="1">
      <c r="A70" s="6"/>
      <c r="B70" s="4" t="s">
        <v>64</v>
      </c>
      <c r="C70" s="7" t="s">
        <v>41</v>
      </c>
      <c r="D70" s="98">
        <f>62.5+0.215</f>
        <v>62.715</v>
      </c>
    </row>
    <row r="71" spans="1:4" ht="12" customHeight="1">
      <c r="A71" s="6"/>
      <c r="B71" s="4" t="s">
        <v>65</v>
      </c>
      <c r="C71" s="7" t="s">
        <v>41</v>
      </c>
      <c r="D71" s="12">
        <v>62.5</v>
      </c>
    </row>
    <row r="72" spans="1:4" ht="12" customHeight="1">
      <c r="A72" s="6"/>
      <c r="B72" s="4" t="s">
        <v>66</v>
      </c>
      <c r="C72" s="7" t="s">
        <v>42</v>
      </c>
      <c r="D72" s="12">
        <f>62.5-20</f>
        <v>42.5</v>
      </c>
    </row>
    <row r="73" spans="1:4" ht="10.5" customHeight="1" thickBot="1">
      <c r="A73" s="6"/>
      <c r="B73" s="4" t="s">
        <v>67</v>
      </c>
      <c r="C73" s="7" t="s">
        <v>42</v>
      </c>
      <c r="D73" s="12">
        <v>62.5</v>
      </c>
    </row>
    <row r="74" spans="1:4" ht="10.5" customHeight="1">
      <c r="A74" s="6"/>
      <c r="B74" s="2" t="s">
        <v>172</v>
      </c>
      <c r="C74" s="27" t="s">
        <v>14</v>
      </c>
      <c r="D74" s="11"/>
    </row>
    <row r="75" spans="1:4" ht="10.5" customHeight="1" thickBot="1">
      <c r="A75" s="6"/>
      <c r="B75" s="3"/>
      <c r="C75" s="7" t="s">
        <v>41</v>
      </c>
      <c r="D75" s="13">
        <v>15</v>
      </c>
    </row>
    <row r="76" spans="1:4" ht="10.5" customHeight="1">
      <c r="A76" s="6"/>
      <c r="B76" s="2" t="s">
        <v>145</v>
      </c>
      <c r="C76" s="14" t="s">
        <v>14</v>
      </c>
      <c r="D76" s="11"/>
    </row>
    <row r="77" spans="1:4" ht="10.5" customHeight="1" thickBot="1">
      <c r="A77" s="6"/>
      <c r="B77" s="4" t="s">
        <v>104</v>
      </c>
      <c r="C77" s="4" t="s">
        <v>105</v>
      </c>
      <c r="D77" s="12">
        <v>20</v>
      </c>
    </row>
    <row r="78" spans="1:4" ht="10.5" customHeight="1">
      <c r="A78" s="6"/>
      <c r="B78" s="84" t="s">
        <v>51</v>
      </c>
      <c r="C78" s="28" t="s">
        <v>29</v>
      </c>
      <c r="D78" s="11"/>
    </row>
    <row r="79" spans="1:4" ht="10.5" customHeight="1" thickBot="1">
      <c r="A79" s="6"/>
      <c r="B79" s="3"/>
      <c r="C79" s="3" t="s">
        <v>55</v>
      </c>
      <c r="D79" s="13">
        <v>15</v>
      </c>
    </row>
    <row r="80" spans="1:4" ht="10.5" customHeight="1">
      <c r="A80" s="6"/>
      <c r="B80" s="2" t="s">
        <v>106</v>
      </c>
      <c r="C80" s="28" t="s">
        <v>29</v>
      </c>
      <c r="D80" s="34"/>
    </row>
    <row r="81" spans="1:4" ht="10.5" customHeight="1">
      <c r="A81" s="6"/>
      <c r="B81" s="4" t="s">
        <v>117</v>
      </c>
      <c r="C81" s="6" t="s">
        <v>119</v>
      </c>
      <c r="D81" s="30">
        <v>37.1</v>
      </c>
    </row>
    <row r="82" spans="1:4" ht="10.5" customHeight="1" thickBot="1">
      <c r="A82" s="6"/>
      <c r="B82" s="3" t="s">
        <v>118</v>
      </c>
      <c r="C82" s="8"/>
      <c r="D82" s="25">
        <v>26.4</v>
      </c>
    </row>
    <row r="83" spans="1:4" s="19" customFormat="1" ht="12.75" thickBot="1">
      <c r="A83" s="17" t="s">
        <v>24</v>
      </c>
      <c r="B83" s="17"/>
      <c r="C83" s="17"/>
      <c r="D83" s="18">
        <f>SUM(D66:D82)</f>
        <v>700</v>
      </c>
    </row>
    <row r="84" spans="1:4" ht="27" customHeight="1">
      <c r="A84" s="16" t="s">
        <v>10</v>
      </c>
      <c r="B84" s="41" t="s">
        <v>128</v>
      </c>
      <c r="C84" s="16" t="s">
        <v>14</v>
      </c>
      <c r="D84" s="4"/>
    </row>
    <row r="85" spans="1:4" ht="13.5" customHeight="1" thickBot="1">
      <c r="A85" s="4"/>
      <c r="B85" s="3"/>
      <c r="C85" s="7" t="s">
        <v>42</v>
      </c>
      <c r="D85" s="13">
        <v>200</v>
      </c>
    </row>
    <row r="86" spans="1:4" s="42" customFormat="1" ht="12" customHeight="1">
      <c r="A86" s="41"/>
      <c r="B86" s="43"/>
      <c r="C86" s="28" t="s">
        <v>29</v>
      </c>
      <c r="D86" s="44"/>
    </row>
    <row r="87" spans="1:4" s="42" customFormat="1" ht="12.75" customHeight="1" thickBot="1">
      <c r="A87" s="41"/>
      <c r="B87" s="46" t="s">
        <v>20</v>
      </c>
      <c r="C87" s="7" t="s">
        <v>129</v>
      </c>
      <c r="D87" s="88">
        <f>280-15-12.7-28.777-60-15</f>
        <v>148.52300000000002</v>
      </c>
    </row>
    <row r="88" spans="1:4" ht="13.5" customHeight="1">
      <c r="A88" s="4"/>
      <c r="B88" s="2" t="s">
        <v>46</v>
      </c>
      <c r="C88" s="14" t="s">
        <v>14</v>
      </c>
      <c r="D88" s="11"/>
    </row>
    <row r="89" spans="1:4" ht="13.5" customHeight="1">
      <c r="A89" s="4"/>
      <c r="B89" s="4" t="s">
        <v>47</v>
      </c>
      <c r="C89" s="4" t="s">
        <v>41</v>
      </c>
      <c r="D89" s="12">
        <f>60+12.7</f>
        <v>72.7</v>
      </c>
    </row>
    <row r="90" spans="1:4" ht="13.5" customHeight="1">
      <c r="A90" s="4"/>
      <c r="B90" s="4" t="s">
        <v>48</v>
      </c>
      <c r="C90" s="7" t="s">
        <v>42</v>
      </c>
      <c r="D90" s="12">
        <f>30+5</f>
        <v>35</v>
      </c>
    </row>
    <row r="91" spans="1:4" ht="13.5" customHeight="1" thickBot="1">
      <c r="A91" s="4"/>
      <c r="B91" s="3" t="s">
        <v>49</v>
      </c>
      <c r="C91" s="3" t="s">
        <v>41</v>
      </c>
      <c r="D91" s="87">
        <f>50-1.223</f>
        <v>48.777</v>
      </c>
    </row>
    <row r="92" spans="1:4" ht="13.5" customHeight="1">
      <c r="A92" s="6"/>
      <c r="B92" s="4" t="s">
        <v>172</v>
      </c>
      <c r="C92" s="14" t="s">
        <v>14</v>
      </c>
      <c r="D92" s="98"/>
    </row>
    <row r="93" spans="1:4" ht="13.5" customHeight="1" thickBot="1">
      <c r="A93" s="6"/>
      <c r="B93" s="4"/>
      <c r="C93" s="4" t="s">
        <v>41</v>
      </c>
      <c r="D93" s="98">
        <v>15</v>
      </c>
    </row>
    <row r="94" spans="1:4" ht="13.5" customHeight="1">
      <c r="A94" s="6"/>
      <c r="B94" s="55" t="s">
        <v>51</v>
      </c>
      <c r="C94" s="14" t="s">
        <v>29</v>
      </c>
      <c r="D94" s="11"/>
    </row>
    <row r="95" spans="1:4" ht="13.5" customHeight="1" thickBot="1">
      <c r="A95" s="6"/>
      <c r="B95" s="77"/>
      <c r="C95" s="3" t="s">
        <v>55</v>
      </c>
      <c r="D95" s="48">
        <f>80+55</f>
        <v>135</v>
      </c>
    </row>
    <row r="96" spans="1:4" ht="23.25" customHeight="1">
      <c r="A96" s="6"/>
      <c r="B96" s="36" t="s">
        <v>96</v>
      </c>
      <c r="C96" s="28" t="s">
        <v>29</v>
      </c>
      <c r="D96" s="78"/>
    </row>
    <row r="97" spans="1:4" ht="13.5" customHeight="1" thickBot="1">
      <c r="A97" s="6"/>
      <c r="B97" s="3"/>
      <c r="C97" s="72" t="s">
        <v>119</v>
      </c>
      <c r="D97" s="48">
        <f>15+30</f>
        <v>45</v>
      </c>
    </row>
    <row r="98" spans="1:4" s="19" customFormat="1" ht="12" customHeight="1" thickBot="1">
      <c r="A98" s="17" t="s">
        <v>23</v>
      </c>
      <c r="B98" s="22"/>
      <c r="C98" s="22"/>
      <c r="D98" s="21">
        <f>SUM(D85:D97)</f>
        <v>700</v>
      </c>
    </row>
    <row r="99" spans="1:4" s="19" customFormat="1" ht="12" customHeight="1">
      <c r="A99" s="92"/>
      <c r="B99" s="94" t="s">
        <v>20</v>
      </c>
      <c r="C99" s="28" t="s">
        <v>29</v>
      </c>
      <c r="D99" s="93"/>
    </row>
    <row r="100" spans="1:4" s="19" customFormat="1" ht="12" customHeight="1" thickBot="1">
      <c r="A100" s="92"/>
      <c r="B100" s="56"/>
      <c r="C100" s="72" t="s">
        <v>129</v>
      </c>
      <c r="D100" s="95">
        <f>41.5-33</f>
        <v>8.5</v>
      </c>
    </row>
    <row r="101" spans="1:4" ht="12">
      <c r="A101" s="6"/>
      <c r="B101" s="4" t="s">
        <v>169</v>
      </c>
      <c r="C101" s="16" t="s">
        <v>14</v>
      </c>
      <c r="D101" s="4"/>
    </row>
    <row r="102" spans="1:4" ht="12.75" thickBot="1">
      <c r="A102" s="15" t="s">
        <v>11</v>
      </c>
      <c r="B102" s="3"/>
      <c r="C102" s="4" t="s">
        <v>70</v>
      </c>
      <c r="D102" s="48">
        <f>80</f>
        <v>80</v>
      </c>
    </row>
    <row r="103" spans="1:4" ht="12">
      <c r="A103" s="6"/>
      <c r="B103" s="5" t="s">
        <v>52</v>
      </c>
      <c r="C103" s="14" t="s">
        <v>29</v>
      </c>
      <c r="D103" s="9"/>
    </row>
    <row r="104" spans="1:4" ht="12.75" thickBot="1">
      <c r="A104" s="6"/>
      <c r="B104" s="8" t="s">
        <v>53</v>
      </c>
      <c r="C104" s="3" t="s">
        <v>55</v>
      </c>
      <c r="D104" s="25">
        <f>50-30</f>
        <v>20</v>
      </c>
    </row>
    <row r="105" spans="1:4" ht="16.5" customHeight="1">
      <c r="A105" s="6"/>
      <c r="B105" s="2" t="s">
        <v>27</v>
      </c>
      <c r="C105" s="14" t="s">
        <v>14</v>
      </c>
      <c r="D105" s="2"/>
    </row>
    <row r="106" spans="1:4" ht="12">
      <c r="A106" s="6"/>
      <c r="B106" s="4" t="s">
        <v>57</v>
      </c>
      <c r="C106" s="4" t="s">
        <v>41</v>
      </c>
      <c r="D106" s="12">
        <v>50</v>
      </c>
    </row>
    <row r="107" spans="1:4" ht="12">
      <c r="A107" s="6"/>
      <c r="B107" s="4" t="s">
        <v>58</v>
      </c>
      <c r="C107" s="4" t="s">
        <v>41</v>
      </c>
      <c r="D107" s="12">
        <v>50</v>
      </c>
    </row>
    <row r="108" spans="1:4" ht="12">
      <c r="A108" s="6"/>
      <c r="B108" s="49" t="s">
        <v>59</v>
      </c>
      <c r="C108" s="49" t="s">
        <v>41</v>
      </c>
      <c r="D108" s="47">
        <v>50</v>
      </c>
    </row>
    <row r="109" spans="1:4" ht="12.75" thickBot="1">
      <c r="A109" s="6"/>
      <c r="B109" s="97" t="s">
        <v>170</v>
      </c>
      <c r="C109" s="7" t="s">
        <v>42</v>
      </c>
      <c r="D109" s="12">
        <v>50</v>
      </c>
    </row>
    <row r="110" spans="1:4" ht="12">
      <c r="A110" s="6"/>
      <c r="B110" s="2"/>
      <c r="C110" s="27" t="s">
        <v>7</v>
      </c>
      <c r="D110" s="11"/>
    </row>
    <row r="111" spans="1:4" ht="12">
      <c r="A111" s="6"/>
      <c r="B111" s="4" t="s">
        <v>60</v>
      </c>
      <c r="C111" s="7" t="s">
        <v>39</v>
      </c>
      <c r="D111" s="12">
        <f>200-100</f>
        <v>100</v>
      </c>
    </row>
    <row r="112" spans="1:4" ht="24">
      <c r="A112" s="6"/>
      <c r="B112" s="41" t="s">
        <v>158</v>
      </c>
      <c r="C112" s="7" t="s">
        <v>39</v>
      </c>
      <c r="D112" s="12">
        <v>27</v>
      </c>
    </row>
    <row r="113" spans="1:4" ht="12.75" thickBot="1">
      <c r="A113" s="6"/>
      <c r="B113" s="3" t="s">
        <v>159</v>
      </c>
      <c r="C113" s="35" t="s">
        <v>39</v>
      </c>
      <c r="D113" s="13">
        <v>6.5</v>
      </c>
    </row>
    <row r="114" spans="1:4" ht="12">
      <c r="A114" s="6"/>
      <c r="B114" s="6" t="s">
        <v>106</v>
      </c>
      <c r="C114" s="16" t="s">
        <v>29</v>
      </c>
      <c r="D114" s="30"/>
    </row>
    <row r="115" spans="1:4" ht="12">
      <c r="A115" s="6"/>
      <c r="B115" s="6" t="s">
        <v>107</v>
      </c>
      <c r="C115" s="4" t="s">
        <v>119</v>
      </c>
      <c r="D115" s="30">
        <v>50</v>
      </c>
    </row>
    <row r="116" spans="1:4" ht="12">
      <c r="A116" s="6"/>
      <c r="B116" s="6" t="s">
        <v>108</v>
      </c>
      <c r="C116" s="4"/>
      <c r="D116" s="30">
        <v>50</v>
      </c>
    </row>
    <row r="117" spans="1:4" ht="12.75" thickBot="1">
      <c r="A117" s="6"/>
      <c r="B117" s="8" t="s">
        <v>109</v>
      </c>
      <c r="C117" s="3"/>
      <c r="D117" s="25">
        <v>50</v>
      </c>
    </row>
    <row r="118" spans="1:4" ht="24">
      <c r="A118" s="6"/>
      <c r="B118" s="37" t="s">
        <v>174</v>
      </c>
      <c r="C118" s="16" t="s">
        <v>29</v>
      </c>
      <c r="D118" s="30"/>
    </row>
    <row r="119" spans="1:4" ht="12.75" thickBot="1">
      <c r="A119" s="6"/>
      <c r="B119" s="6"/>
      <c r="C119" s="4" t="s">
        <v>119</v>
      </c>
      <c r="D119" s="30">
        <v>13</v>
      </c>
    </row>
    <row r="120" spans="1:4" ht="12">
      <c r="A120" s="6"/>
      <c r="B120" s="5" t="s">
        <v>110</v>
      </c>
      <c r="C120" s="14" t="s">
        <v>29</v>
      </c>
      <c r="D120" s="34">
        <f>20-20</f>
        <v>0</v>
      </c>
    </row>
    <row r="121" spans="1:4" ht="12.75" thickBot="1">
      <c r="A121" s="6"/>
      <c r="B121" s="8"/>
      <c r="C121" s="3" t="s">
        <v>119</v>
      </c>
      <c r="D121" s="25"/>
    </row>
    <row r="122" spans="1:4" ht="12">
      <c r="A122" s="6"/>
      <c r="B122" s="5" t="s">
        <v>173</v>
      </c>
      <c r="C122" s="14" t="s">
        <v>14</v>
      </c>
      <c r="D122" s="34"/>
    </row>
    <row r="123" spans="1:4" ht="12.75" thickBot="1">
      <c r="A123" s="6"/>
      <c r="B123" s="6"/>
      <c r="C123" s="4" t="s">
        <v>41</v>
      </c>
      <c r="D123" s="30">
        <v>40</v>
      </c>
    </row>
    <row r="124" spans="1:4" ht="12">
      <c r="A124" s="6"/>
      <c r="B124" s="5" t="s">
        <v>172</v>
      </c>
      <c r="C124" s="14" t="s">
        <v>14</v>
      </c>
      <c r="D124" s="34"/>
    </row>
    <row r="125" spans="1:4" ht="12.75" thickBot="1">
      <c r="A125" s="6"/>
      <c r="B125" s="8"/>
      <c r="C125" s="4" t="s">
        <v>41</v>
      </c>
      <c r="D125" s="25">
        <v>20</v>
      </c>
    </row>
    <row r="126" spans="1:4" ht="36">
      <c r="A126" s="6"/>
      <c r="B126" s="84" t="s">
        <v>133</v>
      </c>
      <c r="C126" s="14" t="s">
        <v>29</v>
      </c>
      <c r="D126" s="34"/>
    </row>
    <row r="127" spans="1:4" ht="12.75" thickBot="1">
      <c r="A127" s="6"/>
      <c r="B127" s="8"/>
      <c r="C127" s="3" t="s">
        <v>129</v>
      </c>
      <c r="D127" s="25">
        <v>35</v>
      </c>
    </row>
    <row r="128" spans="1:4" ht="12.75" thickBot="1">
      <c r="A128" s="6"/>
      <c r="B128" s="3"/>
      <c r="C128" s="6"/>
      <c r="D128" s="13"/>
    </row>
    <row r="129" spans="1:4" s="19" customFormat="1" ht="12.75" thickBot="1">
      <c r="A129" s="20" t="s">
        <v>24</v>
      </c>
      <c r="B129" s="17"/>
      <c r="C129" s="17"/>
      <c r="D129" s="18">
        <f>SUM(D100:D128)</f>
        <v>700</v>
      </c>
    </row>
    <row r="130" spans="1:4" ht="12">
      <c r="A130" s="14" t="s">
        <v>12</v>
      </c>
      <c r="B130" s="2" t="s">
        <v>20</v>
      </c>
      <c r="C130" s="14" t="s">
        <v>29</v>
      </c>
      <c r="D130" s="2"/>
    </row>
    <row r="131" spans="1:4" ht="12.75" thickBot="1">
      <c r="A131" s="4"/>
      <c r="B131" s="3"/>
      <c r="C131" s="3" t="s">
        <v>129</v>
      </c>
      <c r="D131" s="13">
        <f>250+20</f>
        <v>270</v>
      </c>
    </row>
    <row r="132" spans="1:4" ht="24">
      <c r="A132" s="53"/>
      <c r="B132" s="36" t="s">
        <v>112</v>
      </c>
      <c r="C132" s="14" t="s">
        <v>7</v>
      </c>
      <c r="D132" s="11"/>
    </row>
    <row r="133" spans="1:4" ht="12.75" thickBot="1">
      <c r="A133" s="4"/>
      <c r="B133" s="4"/>
      <c r="C133" s="4" t="s">
        <v>39</v>
      </c>
      <c r="D133" s="12">
        <f>300-50</f>
        <v>250</v>
      </c>
    </row>
    <row r="134" spans="1:4" ht="12">
      <c r="A134" s="4"/>
      <c r="B134" s="2" t="s">
        <v>113</v>
      </c>
      <c r="C134" s="14" t="s">
        <v>13</v>
      </c>
      <c r="D134" s="11"/>
    </row>
    <row r="135" spans="1:4" ht="12.75" thickBot="1">
      <c r="A135" s="4"/>
      <c r="B135" s="3"/>
      <c r="C135" s="3" t="s">
        <v>114</v>
      </c>
      <c r="D135" s="13">
        <v>30</v>
      </c>
    </row>
    <row r="136" spans="1:4" ht="12">
      <c r="A136" s="4"/>
      <c r="B136" s="4" t="s">
        <v>40</v>
      </c>
      <c r="C136" s="16" t="s">
        <v>14</v>
      </c>
      <c r="D136" s="4"/>
    </row>
    <row r="137" spans="1:4" ht="12">
      <c r="A137" s="4"/>
      <c r="B137" s="4" t="s">
        <v>28</v>
      </c>
      <c r="C137" s="4" t="s">
        <v>22</v>
      </c>
      <c r="D137" s="12">
        <v>50</v>
      </c>
    </row>
    <row r="138" spans="1:4" ht="12.75" thickBot="1">
      <c r="A138" s="4"/>
      <c r="B138" s="6" t="s">
        <v>43</v>
      </c>
      <c r="C138" s="4" t="s">
        <v>25</v>
      </c>
      <c r="D138" s="12">
        <v>50</v>
      </c>
    </row>
    <row r="139" spans="1:4" ht="12">
      <c r="A139" s="4"/>
      <c r="B139" s="2" t="s">
        <v>21</v>
      </c>
      <c r="C139" s="29" t="s">
        <v>7</v>
      </c>
      <c r="D139" s="2"/>
    </row>
    <row r="140" spans="1:4" ht="12.75" thickBot="1">
      <c r="A140" s="4"/>
      <c r="B140" s="4" t="s">
        <v>44</v>
      </c>
      <c r="C140" s="6" t="s">
        <v>39</v>
      </c>
      <c r="D140" s="12">
        <v>50</v>
      </c>
    </row>
    <row r="141" spans="1:4" s="19" customFormat="1" ht="12.75" thickBot="1">
      <c r="A141" s="20" t="s">
        <v>24</v>
      </c>
      <c r="B141" s="22"/>
      <c r="C141" s="24"/>
      <c r="D141" s="21">
        <f>SUM(D131:D140)</f>
        <v>700</v>
      </c>
    </row>
    <row r="142" spans="1:4" ht="12">
      <c r="A142" s="15" t="s">
        <v>15</v>
      </c>
      <c r="B142" s="2"/>
      <c r="C142" s="14" t="s">
        <v>14</v>
      </c>
      <c r="D142" s="2"/>
    </row>
    <row r="143" spans="1:4" ht="12">
      <c r="A143" s="6"/>
      <c r="B143" s="4" t="s">
        <v>68</v>
      </c>
      <c r="C143" s="4"/>
      <c r="D143" s="12"/>
    </row>
    <row r="144" spans="1:4" ht="12">
      <c r="A144" s="6"/>
      <c r="B144" s="4" t="s">
        <v>69</v>
      </c>
      <c r="C144" s="4" t="s">
        <v>42</v>
      </c>
      <c r="D144" s="12">
        <f>50+25</f>
        <v>75</v>
      </c>
    </row>
    <row r="145" spans="1:4" ht="12.75" thickBot="1">
      <c r="A145" s="6"/>
      <c r="B145" s="4" t="s">
        <v>62</v>
      </c>
      <c r="C145" s="4" t="s">
        <v>42</v>
      </c>
      <c r="D145" s="12">
        <v>50</v>
      </c>
    </row>
    <row r="146" spans="1:4" ht="24">
      <c r="A146" s="6"/>
      <c r="B146" s="36" t="s">
        <v>135</v>
      </c>
      <c r="C146" s="14" t="s">
        <v>14</v>
      </c>
      <c r="D146" s="11"/>
    </row>
    <row r="147" spans="1:4" ht="12.75" thickBot="1">
      <c r="A147" s="6"/>
      <c r="B147" s="33"/>
      <c r="C147" s="4" t="s">
        <v>70</v>
      </c>
      <c r="D147" s="13">
        <v>200</v>
      </c>
    </row>
    <row r="148" spans="1:4" ht="12">
      <c r="A148" s="6"/>
      <c r="B148" s="2" t="s">
        <v>134</v>
      </c>
      <c r="C148" s="14" t="s">
        <v>13</v>
      </c>
      <c r="D148" s="11"/>
    </row>
    <row r="149" spans="1:4" ht="12.75" thickBot="1">
      <c r="A149" s="6"/>
      <c r="B149" s="3" t="s">
        <v>26</v>
      </c>
      <c r="C149" s="3" t="s">
        <v>45</v>
      </c>
      <c r="D149" s="13">
        <f>100+36.4</f>
        <v>136.4</v>
      </c>
    </row>
    <row r="150" spans="1:4" ht="12">
      <c r="A150" s="6"/>
      <c r="B150" s="2" t="s">
        <v>20</v>
      </c>
      <c r="C150" s="14" t="s">
        <v>29</v>
      </c>
      <c r="D150" s="11"/>
    </row>
    <row r="151" spans="1:4" ht="12.75" thickBot="1">
      <c r="A151" s="6"/>
      <c r="B151" s="3"/>
      <c r="C151" s="3" t="s">
        <v>37</v>
      </c>
      <c r="D151" s="13">
        <f>300-25-115-151.4</f>
        <v>8.599999999999994</v>
      </c>
    </row>
    <row r="152" spans="1:4" ht="12">
      <c r="A152" s="6"/>
      <c r="B152" s="6" t="s">
        <v>139</v>
      </c>
      <c r="C152" s="4" t="s">
        <v>29</v>
      </c>
      <c r="D152" s="30"/>
    </row>
    <row r="153" spans="1:4" ht="12">
      <c r="A153" s="6"/>
      <c r="B153" s="6" t="s">
        <v>140</v>
      </c>
      <c r="C153" s="4" t="s">
        <v>129</v>
      </c>
      <c r="D153" s="30">
        <v>40</v>
      </c>
    </row>
    <row r="154" spans="1:4" ht="12.75" thickBot="1">
      <c r="A154" s="6"/>
      <c r="B154" s="8"/>
      <c r="C154" s="3"/>
      <c r="D154" s="25"/>
    </row>
    <row r="155" spans="1:4" ht="12">
      <c r="A155" s="6"/>
      <c r="B155" s="6" t="s">
        <v>139</v>
      </c>
      <c r="C155" s="4" t="s">
        <v>29</v>
      </c>
      <c r="D155" s="30"/>
    </row>
    <row r="156" spans="1:4" ht="12">
      <c r="A156" s="6"/>
      <c r="B156" s="6" t="s">
        <v>141</v>
      </c>
      <c r="C156" s="4" t="s">
        <v>129</v>
      </c>
      <c r="D156" s="30">
        <v>40</v>
      </c>
    </row>
    <row r="157" spans="1:4" ht="12.75" thickBot="1">
      <c r="A157" s="6"/>
      <c r="B157" s="6"/>
      <c r="C157" s="4"/>
      <c r="D157" s="30"/>
    </row>
    <row r="158" spans="1:4" ht="12">
      <c r="A158" s="6"/>
      <c r="B158" s="5" t="s">
        <v>115</v>
      </c>
      <c r="C158" s="14" t="s">
        <v>29</v>
      </c>
      <c r="D158" s="34"/>
    </row>
    <row r="159" spans="1:4" ht="12">
      <c r="A159" s="6"/>
      <c r="B159" s="6" t="s">
        <v>136</v>
      </c>
      <c r="C159" s="4" t="s">
        <v>119</v>
      </c>
      <c r="D159" s="30">
        <f>20+20</f>
        <v>40</v>
      </c>
    </row>
    <row r="160" spans="1:4" ht="12">
      <c r="A160" s="6"/>
      <c r="B160" s="6" t="s">
        <v>116</v>
      </c>
      <c r="C160" s="4" t="s">
        <v>119</v>
      </c>
      <c r="D160" s="30">
        <v>20</v>
      </c>
    </row>
    <row r="161" spans="1:4" ht="12.75" thickBot="1">
      <c r="A161" s="6"/>
      <c r="B161" s="6" t="s">
        <v>137</v>
      </c>
      <c r="C161" s="4" t="s">
        <v>138</v>
      </c>
      <c r="D161" s="30">
        <v>20</v>
      </c>
    </row>
    <row r="162" spans="1:4" ht="24">
      <c r="A162" s="6"/>
      <c r="B162" s="84" t="s">
        <v>165</v>
      </c>
      <c r="C162" s="14" t="s">
        <v>14</v>
      </c>
      <c r="D162" s="34"/>
    </row>
    <row r="163" spans="1:4" ht="12.75" thickBot="1">
      <c r="A163" s="6"/>
      <c r="B163" s="8"/>
      <c r="C163" s="4" t="s">
        <v>42</v>
      </c>
      <c r="D163" s="25">
        <v>70</v>
      </c>
    </row>
    <row r="164" spans="1:4" s="19" customFormat="1" ht="12.75" thickBot="1">
      <c r="A164" s="17" t="s">
        <v>24</v>
      </c>
      <c r="B164" s="74"/>
      <c r="C164" s="17"/>
      <c r="D164" s="83">
        <f>+SUM(D143:D163)</f>
        <v>700</v>
      </c>
    </row>
    <row r="165" spans="1:4" ht="12">
      <c r="A165" s="29" t="s">
        <v>16</v>
      </c>
      <c r="B165" s="2" t="s">
        <v>115</v>
      </c>
      <c r="C165" s="14" t="s">
        <v>29</v>
      </c>
      <c r="D165" s="2"/>
    </row>
    <row r="166" spans="1:4" ht="12">
      <c r="A166" s="7"/>
      <c r="B166" s="4" t="s">
        <v>175</v>
      </c>
      <c r="C166" s="16" t="s">
        <v>119</v>
      </c>
      <c r="D166" s="4">
        <v>296.653</v>
      </c>
    </row>
    <row r="167" spans="1:4" ht="12">
      <c r="A167" s="26"/>
      <c r="B167" s="4" t="s">
        <v>176</v>
      </c>
      <c r="C167" s="16"/>
      <c r="D167" s="4"/>
    </row>
    <row r="168" spans="1:4" ht="12">
      <c r="A168" s="26"/>
      <c r="B168" s="4" t="s">
        <v>177</v>
      </c>
      <c r="C168" s="16"/>
      <c r="D168" s="4"/>
    </row>
    <row r="169" spans="1:4" ht="12">
      <c r="A169" s="26"/>
      <c r="B169" s="4" t="s">
        <v>178</v>
      </c>
      <c r="C169" s="16"/>
      <c r="D169" s="4"/>
    </row>
    <row r="170" spans="1:4" ht="12">
      <c r="A170" s="26"/>
      <c r="B170" s="4" t="s">
        <v>179</v>
      </c>
      <c r="C170" s="16"/>
      <c r="D170" s="4"/>
    </row>
    <row r="171" spans="1:4" ht="12">
      <c r="A171" s="26"/>
      <c r="B171" s="4" t="s">
        <v>180</v>
      </c>
      <c r="C171" s="16"/>
      <c r="D171" s="4"/>
    </row>
    <row r="172" spans="1:4" ht="12.75" thickBot="1">
      <c r="A172" s="26"/>
      <c r="B172" s="3" t="s">
        <v>181</v>
      </c>
      <c r="C172" s="31"/>
      <c r="D172" s="3"/>
    </row>
    <row r="173" spans="1:4" ht="12">
      <c r="A173" s="26"/>
      <c r="B173" s="2" t="s">
        <v>106</v>
      </c>
      <c r="C173" s="14" t="s">
        <v>29</v>
      </c>
      <c r="D173" s="2"/>
    </row>
    <row r="174" spans="1:4" ht="12">
      <c r="A174" s="26"/>
      <c r="B174" s="4" t="s">
        <v>182</v>
      </c>
      <c r="C174" s="16" t="s">
        <v>119</v>
      </c>
      <c r="D174" s="4">
        <v>137.242</v>
      </c>
    </row>
    <row r="175" spans="1:4" ht="12">
      <c r="A175" s="26"/>
      <c r="B175" s="4" t="s">
        <v>183</v>
      </c>
      <c r="C175" s="16"/>
      <c r="D175" s="4"/>
    </row>
    <row r="176" spans="1:4" ht="12">
      <c r="A176" s="26"/>
      <c r="B176" s="4" t="s">
        <v>184</v>
      </c>
      <c r="C176" s="16"/>
      <c r="D176" s="4"/>
    </row>
    <row r="177" spans="1:4" ht="12">
      <c r="A177" s="26"/>
      <c r="B177" s="4" t="s">
        <v>185</v>
      </c>
      <c r="C177" s="16"/>
      <c r="D177" s="4"/>
    </row>
    <row r="178" spans="1:4" ht="12">
      <c r="A178" s="26"/>
      <c r="B178" s="4" t="s">
        <v>186</v>
      </c>
      <c r="C178" s="16"/>
      <c r="D178" s="4"/>
    </row>
    <row r="179" spans="1:4" ht="12">
      <c r="A179" s="26"/>
      <c r="B179" s="4" t="s">
        <v>187</v>
      </c>
      <c r="C179" s="16"/>
      <c r="D179" s="4"/>
    </row>
    <row r="180" spans="1:4" ht="12">
      <c r="A180" s="26"/>
      <c r="B180" s="4" t="s">
        <v>188</v>
      </c>
      <c r="C180" s="16"/>
      <c r="D180" s="4"/>
    </row>
    <row r="181" spans="1:4" ht="12">
      <c r="A181" s="26"/>
      <c r="B181" s="4" t="s">
        <v>189</v>
      </c>
      <c r="C181" s="16"/>
      <c r="D181" s="4"/>
    </row>
    <row r="182" spans="1:4" ht="12.75" thickBot="1">
      <c r="A182" s="26"/>
      <c r="B182" s="3" t="s">
        <v>190</v>
      </c>
      <c r="C182" s="31"/>
      <c r="D182" s="3"/>
    </row>
    <row r="183" spans="1:4" ht="12">
      <c r="A183" s="26"/>
      <c r="B183" s="2" t="s">
        <v>191</v>
      </c>
      <c r="C183" s="14" t="s">
        <v>29</v>
      </c>
      <c r="D183" s="2"/>
    </row>
    <row r="184" spans="1:4" ht="12">
      <c r="A184" s="26"/>
      <c r="B184" s="4" t="s">
        <v>192</v>
      </c>
      <c r="C184" s="16" t="s">
        <v>129</v>
      </c>
      <c r="D184" s="4">
        <v>229.97</v>
      </c>
    </row>
    <row r="185" spans="1:4" ht="12">
      <c r="A185" s="26"/>
      <c r="B185" s="4" t="s">
        <v>193</v>
      </c>
      <c r="C185" s="16"/>
      <c r="D185" s="4"/>
    </row>
    <row r="186" spans="1:4" ht="12">
      <c r="A186" s="26"/>
      <c r="B186" s="4" t="s">
        <v>194</v>
      </c>
      <c r="C186" s="16"/>
      <c r="D186" s="4"/>
    </row>
    <row r="187" spans="1:4" ht="12">
      <c r="A187" s="26"/>
      <c r="B187" s="4" t="s">
        <v>195</v>
      </c>
      <c r="C187" s="16"/>
      <c r="D187" s="4"/>
    </row>
    <row r="188" spans="1:4" ht="12">
      <c r="A188" s="26"/>
      <c r="B188" s="4" t="s">
        <v>196</v>
      </c>
      <c r="C188" s="16"/>
      <c r="D188" s="4"/>
    </row>
    <row r="189" spans="1:4" ht="12">
      <c r="A189" s="26"/>
      <c r="B189" s="4" t="s">
        <v>197</v>
      </c>
      <c r="C189" s="16"/>
      <c r="D189" s="4"/>
    </row>
    <row r="190" spans="1:4" ht="12.75" thickBot="1">
      <c r="A190" s="26"/>
      <c r="B190" s="3" t="s">
        <v>198</v>
      </c>
      <c r="C190" s="31"/>
      <c r="D190" s="3"/>
    </row>
    <row r="191" spans="1:4" ht="12">
      <c r="A191" s="26"/>
      <c r="B191" s="2" t="s">
        <v>199</v>
      </c>
      <c r="C191" s="14" t="s">
        <v>14</v>
      </c>
      <c r="D191" s="2"/>
    </row>
    <row r="192" spans="1:4" ht="12.75" thickBot="1">
      <c r="A192" s="26"/>
      <c r="B192" s="3"/>
      <c r="C192" s="31" t="s">
        <v>41</v>
      </c>
      <c r="D192" s="3">
        <v>26.135</v>
      </c>
    </row>
    <row r="193" spans="1:4" ht="12">
      <c r="A193" s="7"/>
      <c r="B193" s="5" t="s">
        <v>52</v>
      </c>
      <c r="C193" s="14" t="s">
        <v>29</v>
      </c>
      <c r="D193" s="11"/>
    </row>
    <row r="194" spans="1:4" ht="12.75" thickBot="1">
      <c r="A194" s="7"/>
      <c r="B194" s="8" t="s">
        <v>53</v>
      </c>
      <c r="C194" s="3" t="s">
        <v>55</v>
      </c>
      <c r="D194" s="13">
        <f>3+10-3</f>
        <v>10</v>
      </c>
    </row>
    <row r="195" spans="1:4" s="19" customFormat="1" ht="12.75" thickBot="1">
      <c r="A195" s="17" t="s">
        <v>23</v>
      </c>
      <c r="B195" s="74"/>
      <c r="C195" s="17"/>
      <c r="D195" s="75">
        <f>SUM(D165:D194)</f>
        <v>700</v>
      </c>
    </row>
    <row r="196" spans="1:4" ht="12">
      <c r="A196" s="15" t="s">
        <v>17</v>
      </c>
      <c r="B196" s="2" t="s">
        <v>76</v>
      </c>
      <c r="C196" s="29" t="s">
        <v>7</v>
      </c>
      <c r="D196" s="2"/>
    </row>
    <row r="197" spans="1:4" ht="12.75" thickBot="1">
      <c r="A197" s="6"/>
      <c r="B197" s="3"/>
      <c r="C197" s="6" t="s">
        <v>39</v>
      </c>
      <c r="D197" s="13">
        <f>200+20</f>
        <v>220</v>
      </c>
    </row>
    <row r="198" spans="1:4" ht="12">
      <c r="A198" s="6"/>
      <c r="B198" s="4" t="s">
        <v>77</v>
      </c>
      <c r="C198" s="14" t="s">
        <v>29</v>
      </c>
      <c r="D198" s="2"/>
    </row>
    <row r="199" spans="1:4" ht="12.75" thickBot="1">
      <c r="A199" s="6"/>
      <c r="B199" s="3"/>
      <c r="C199" s="4" t="s">
        <v>129</v>
      </c>
      <c r="D199" s="13">
        <v>350</v>
      </c>
    </row>
    <row r="200" spans="1:4" ht="12">
      <c r="A200" s="6"/>
      <c r="B200" s="2" t="s">
        <v>20</v>
      </c>
      <c r="C200" s="14" t="s">
        <v>29</v>
      </c>
      <c r="D200" s="2"/>
    </row>
    <row r="201" spans="1:4" ht="12.75" thickBot="1">
      <c r="A201" s="6"/>
      <c r="B201" s="3"/>
      <c r="C201" s="3" t="s">
        <v>129</v>
      </c>
      <c r="D201" s="12">
        <f>150-65-20</f>
        <v>65</v>
      </c>
    </row>
    <row r="202" spans="1:4" ht="12">
      <c r="A202" s="6"/>
      <c r="B202" s="5" t="s">
        <v>52</v>
      </c>
      <c r="C202" s="14" t="s">
        <v>29</v>
      </c>
      <c r="D202" s="11"/>
    </row>
    <row r="203" spans="1:4" ht="12.75" thickBot="1">
      <c r="A203" s="6"/>
      <c r="B203" s="6" t="s">
        <v>53</v>
      </c>
      <c r="C203" s="4" t="s">
        <v>55</v>
      </c>
      <c r="D203" s="12">
        <v>5</v>
      </c>
    </row>
    <row r="204" spans="1:4" ht="12">
      <c r="A204" s="6"/>
      <c r="B204" s="5" t="s">
        <v>81</v>
      </c>
      <c r="C204" s="14" t="s">
        <v>14</v>
      </c>
      <c r="D204" s="11"/>
    </row>
    <row r="205" spans="1:4" ht="12.75" thickBot="1">
      <c r="A205" s="6"/>
      <c r="B205" s="8"/>
      <c r="C205" s="3" t="s">
        <v>41</v>
      </c>
      <c r="D205" s="13">
        <v>60</v>
      </c>
    </row>
    <row r="206" spans="1:4" s="19" customFormat="1" ht="12.75" thickBot="1">
      <c r="A206" s="17" t="s">
        <v>24</v>
      </c>
      <c r="B206" s="74"/>
      <c r="C206" s="74"/>
      <c r="D206" s="75">
        <f>D197+D199+D201+D203+D205</f>
        <v>700</v>
      </c>
    </row>
    <row r="207" spans="1:4" ht="15.75" customHeight="1">
      <c r="A207" s="58" t="s">
        <v>63</v>
      </c>
      <c r="B207" s="55" t="s">
        <v>123</v>
      </c>
      <c r="C207" s="14" t="s">
        <v>29</v>
      </c>
      <c r="D207" s="11"/>
    </row>
    <row r="208" spans="1:4" ht="15.75" customHeight="1" thickBot="1">
      <c r="A208" s="4"/>
      <c r="B208" s="73"/>
      <c r="C208" s="3" t="s">
        <v>124</v>
      </c>
      <c r="D208" s="13">
        <f>500-200</f>
        <v>300</v>
      </c>
    </row>
    <row r="209" spans="1:4" ht="15.75" customHeight="1">
      <c r="A209" s="58"/>
      <c r="B209" s="36" t="s">
        <v>125</v>
      </c>
      <c r="C209" s="14" t="s">
        <v>14</v>
      </c>
      <c r="D209" s="11"/>
    </row>
    <row r="210" spans="1:4" ht="13.5" customHeight="1" thickBot="1">
      <c r="A210" s="58"/>
      <c r="B210" s="73"/>
      <c r="C210" s="3" t="s">
        <v>41</v>
      </c>
      <c r="D210" s="13">
        <f>100+100</f>
        <v>200</v>
      </c>
    </row>
    <row r="211" spans="1:4" ht="27.75" customHeight="1">
      <c r="A211" s="58"/>
      <c r="B211" s="36" t="s">
        <v>147</v>
      </c>
      <c r="C211" s="14" t="s">
        <v>14</v>
      </c>
      <c r="D211" s="11"/>
    </row>
    <row r="212" spans="1:4" ht="21" customHeight="1" thickBot="1">
      <c r="A212" s="4"/>
      <c r="B212" s="73"/>
      <c r="C212" s="3" t="s">
        <v>42</v>
      </c>
      <c r="D212" s="13">
        <f>100+100</f>
        <v>200</v>
      </c>
    </row>
    <row r="213" spans="1:4" ht="12.75" thickBot="1">
      <c r="A213" s="17" t="s">
        <v>23</v>
      </c>
      <c r="B213" s="59"/>
      <c r="C213" s="17"/>
      <c r="D213" s="18">
        <f>SUM(D207:D212)</f>
        <v>700</v>
      </c>
    </row>
    <row r="214" spans="1:4" ht="12">
      <c r="A214" s="29" t="s">
        <v>18</v>
      </c>
      <c r="B214" s="62" t="s">
        <v>73</v>
      </c>
      <c r="C214" s="67" t="s">
        <v>29</v>
      </c>
      <c r="D214" s="68"/>
    </row>
    <row r="215" spans="1:4" ht="12">
      <c r="A215" s="6"/>
      <c r="B215" s="63" t="s">
        <v>74</v>
      </c>
      <c r="C215" s="60" t="s">
        <v>129</v>
      </c>
      <c r="D215" s="69">
        <f>300-200-15-36-49</f>
        <v>0</v>
      </c>
    </row>
    <row r="216" spans="1:4" s="42" customFormat="1" ht="12">
      <c r="A216" s="37"/>
      <c r="B216" s="64" t="s">
        <v>71</v>
      </c>
      <c r="C216" s="65"/>
      <c r="D216" s="70">
        <f>150-50-70</f>
        <v>30</v>
      </c>
    </row>
    <row r="217" spans="1:4" ht="12.75" thickBot="1">
      <c r="A217" s="6"/>
      <c r="B217" s="61" t="s">
        <v>72</v>
      </c>
      <c r="C217" s="66"/>
      <c r="D217" s="71">
        <f>150-60</f>
        <v>90</v>
      </c>
    </row>
    <row r="218" spans="1:4" ht="24">
      <c r="A218" s="6"/>
      <c r="B218" s="36" t="s">
        <v>51</v>
      </c>
      <c r="C218" s="28" t="s">
        <v>29</v>
      </c>
      <c r="D218" s="34"/>
    </row>
    <row r="219" spans="1:4" ht="12.75" thickBot="1">
      <c r="A219" s="6"/>
      <c r="B219" s="57"/>
      <c r="C219" s="72" t="s">
        <v>55</v>
      </c>
      <c r="D219" s="25">
        <f>100-100</f>
        <v>0</v>
      </c>
    </row>
    <row r="220" spans="1:4" ht="12">
      <c r="A220" s="6"/>
      <c r="B220" s="82" t="s">
        <v>80</v>
      </c>
      <c r="C220" s="14" t="s">
        <v>29</v>
      </c>
      <c r="D220" s="11"/>
    </row>
    <row r="221" spans="1:4" ht="12.75" thickBot="1">
      <c r="A221" s="6"/>
      <c r="B221" s="81"/>
      <c r="C221" s="3" t="s">
        <v>129</v>
      </c>
      <c r="D221" s="13">
        <v>200</v>
      </c>
    </row>
    <row r="222" spans="1:4" ht="12">
      <c r="A222" s="6"/>
      <c r="B222" s="82" t="s">
        <v>111</v>
      </c>
      <c r="C222" s="14" t="s">
        <v>29</v>
      </c>
      <c r="D222" s="34"/>
    </row>
    <row r="223" spans="1:4" ht="12.75" thickBot="1">
      <c r="A223" s="6"/>
      <c r="B223" s="81"/>
      <c r="C223" s="4" t="s">
        <v>119</v>
      </c>
      <c r="D223" s="25">
        <v>15</v>
      </c>
    </row>
    <row r="224" spans="1:4" ht="22.5">
      <c r="A224" s="6"/>
      <c r="B224" s="89" t="s">
        <v>160</v>
      </c>
      <c r="C224" s="14" t="s">
        <v>29</v>
      </c>
      <c r="D224" s="30"/>
    </row>
    <row r="225" spans="1:4" ht="12.75" thickBot="1">
      <c r="A225" s="6"/>
      <c r="B225" s="89"/>
      <c r="C225" s="4" t="s">
        <v>129</v>
      </c>
      <c r="D225" s="30">
        <v>99</v>
      </c>
    </row>
    <row r="226" spans="1:4" ht="33.75">
      <c r="A226" s="6"/>
      <c r="B226" s="82" t="s">
        <v>164</v>
      </c>
      <c r="C226" s="14" t="s">
        <v>29</v>
      </c>
      <c r="D226" s="34"/>
    </row>
    <row r="227" spans="1:4" ht="12.75" thickBot="1">
      <c r="A227" s="6"/>
      <c r="B227" s="81"/>
      <c r="C227" s="3" t="s">
        <v>129</v>
      </c>
      <c r="D227" s="25">
        <v>70</v>
      </c>
    </row>
    <row r="228" spans="1:4" ht="22.5">
      <c r="A228" s="6"/>
      <c r="B228" s="90" t="s">
        <v>127</v>
      </c>
      <c r="C228" s="27" t="s">
        <v>14</v>
      </c>
      <c r="D228" s="11"/>
    </row>
    <row r="229" spans="1:4" ht="12.75" thickBot="1">
      <c r="A229" s="6"/>
      <c r="B229" s="57"/>
      <c r="C229" s="35" t="s">
        <v>126</v>
      </c>
      <c r="D229" s="13">
        <v>36</v>
      </c>
    </row>
    <row r="230" spans="1:4" ht="33.75">
      <c r="A230" s="6"/>
      <c r="B230" s="91" t="s">
        <v>161</v>
      </c>
      <c r="C230" s="26" t="s">
        <v>14</v>
      </c>
      <c r="D230" s="12"/>
    </row>
    <row r="231" spans="1:4" ht="12.75" thickBot="1">
      <c r="A231" s="6"/>
      <c r="B231" s="91"/>
      <c r="C231" s="7" t="s">
        <v>162</v>
      </c>
      <c r="D231" s="12">
        <v>60</v>
      </c>
    </row>
    <row r="232" spans="1:4" ht="24" customHeight="1">
      <c r="A232" s="6"/>
      <c r="B232" s="90" t="s">
        <v>163</v>
      </c>
      <c r="C232" s="27" t="s">
        <v>14</v>
      </c>
      <c r="D232" s="11"/>
    </row>
    <row r="233" spans="1:4" ht="12.75" thickBot="1">
      <c r="A233" s="6"/>
      <c r="B233" s="57"/>
      <c r="C233" s="35" t="s">
        <v>41</v>
      </c>
      <c r="D233" s="13">
        <v>100</v>
      </c>
    </row>
    <row r="234" spans="1:4" ht="12.75" thickBot="1">
      <c r="A234" s="17" t="s">
        <v>24</v>
      </c>
      <c r="B234" s="56"/>
      <c r="C234" s="74"/>
      <c r="D234" s="75">
        <f>SUM(D215:D233)</f>
        <v>700</v>
      </c>
    </row>
    <row r="235" spans="1:4" ht="33.75" customHeight="1">
      <c r="A235" s="14" t="s">
        <v>19</v>
      </c>
      <c r="B235" s="5" t="s">
        <v>97</v>
      </c>
      <c r="C235" s="38" t="s">
        <v>54</v>
      </c>
      <c r="D235" s="34"/>
    </row>
    <row r="236" spans="1:4" ht="12" customHeight="1" thickBot="1">
      <c r="A236" s="31"/>
      <c r="B236" s="8"/>
      <c r="C236" s="3" t="s">
        <v>98</v>
      </c>
      <c r="D236" s="25">
        <v>60</v>
      </c>
    </row>
    <row r="237" spans="1:4" ht="48">
      <c r="A237" s="6"/>
      <c r="B237" s="5" t="s">
        <v>20</v>
      </c>
      <c r="C237" s="38" t="s">
        <v>54</v>
      </c>
      <c r="D237" s="9"/>
    </row>
    <row r="238" spans="1:4" ht="12.75" thickBot="1">
      <c r="A238" s="6"/>
      <c r="B238" s="6"/>
      <c r="C238" s="4" t="s">
        <v>131</v>
      </c>
      <c r="D238" s="30">
        <f>300-22.7</f>
        <v>277.3</v>
      </c>
    </row>
    <row r="239" spans="1:4" ht="12">
      <c r="A239" s="4"/>
      <c r="B239" s="5" t="s">
        <v>52</v>
      </c>
      <c r="C239" s="14" t="s">
        <v>34</v>
      </c>
      <c r="D239" s="34"/>
    </row>
    <row r="240" spans="1:4" ht="12">
      <c r="A240" s="4"/>
      <c r="B240" s="6" t="s">
        <v>53</v>
      </c>
      <c r="C240" s="16" t="s">
        <v>35</v>
      </c>
      <c r="D240" s="30"/>
    </row>
    <row r="241" spans="1:4" ht="12">
      <c r="A241" s="4"/>
      <c r="B241" s="6"/>
      <c r="C241" s="16" t="s">
        <v>36</v>
      </c>
      <c r="D241" s="30"/>
    </row>
    <row r="242" spans="1:4" ht="12.75" thickBot="1">
      <c r="A242" s="4"/>
      <c r="B242" s="8"/>
      <c r="C242" s="3" t="s">
        <v>75</v>
      </c>
      <c r="D242" s="25">
        <f>108-17</f>
        <v>91</v>
      </c>
    </row>
    <row r="243" spans="1:4" ht="33" customHeight="1">
      <c r="A243" s="6"/>
      <c r="B243" s="36" t="s">
        <v>78</v>
      </c>
      <c r="C243" s="80" t="s">
        <v>54</v>
      </c>
      <c r="D243" s="11"/>
    </row>
    <row r="244" spans="1:4" ht="15" customHeight="1" thickBot="1">
      <c r="A244" s="6"/>
      <c r="B244" s="73"/>
      <c r="C244" s="35" t="s">
        <v>79</v>
      </c>
      <c r="D244" s="13">
        <v>200</v>
      </c>
    </row>
    <row r="245" spans="1:4" ht="38.25" customHeight="1">
      <c r="A245" s="6"/>
      <c r="B245" s="36" t="s">
        <v>99</v>
      </c>
      <c r="C245" s="80" t="s">
        <v>54</v>
      </c>
      <c r="D245" s="11"/>
    </row>
    <row r="246" spans="1:4" ht="15" customHeight="1" thickBot="1">
      <c r="A246" s="6"/>
      <c r="B246" s="73"/>
      <c r="C246" s="35" t="s">
        <v>132</v>
      </c>
      <c r="D246" s="13">
        <v>17</v>
      </c>
    </row>
    <row r="247" spans="1:4" ht="36" customHeight="1">
      <c r="A247" s="6"/>
      <c r="B247" s="36" t="s">
        <v>101</v>
      </c>
      <c r="C247" s="80" t="s">
        <v>54</v>
      </c>
      <c r="D247" s="11"/>
    </row>
    <row r="248" spans="1:4" ht="15" customHeight="1" thickBot="1">
      <c r="A248" s="6"/>
      <c r="B248" s="41"/>
      <c r="C248" s="7" t="s">
        <v>100</v>
      </c>
      <c r="D248" s="12">
        <v>15</v>
      </c>
    </row>
    <row r="249" spans="1:4" ht="39" customHeight="1">
      <c r="A249" s="6"/>
      <c r="B249" s="84" t="s">
        <v>142</v>
      </c>
      <c r="C249" s="38" t="s">
        <v>54</v>
      </c>
      <c r="D249" s="34"/>
    </row>
    <row r="250" spans="1:4" ht="15" customHeight="1" thickBot="1">
      <c r="A250" s="6"/>
      <c r="B250" s="85"/>
      <c r="C250" s="3" t="s">
        <v>143</v>
      </c>
      <c r="D250" s="25">
        <v>20</v>
      </c>
    </row>
    <row r="251" spans="1:4" ht="38.25" customHeight="1">
      <c r="A251" s="6"/>
      <c r="B251" s="37" t="s">
        <v>154</v>
      </c>
      <c r="C251" s="38" t="s">
        <v>54</v>
      </c>
      <c r="D251" s="30"/>
    </row>
    <row r="252" spans="1:4" ht="15" customHeight="1" thickBot="1">
      <c r="A252" s="6"/>
      <c r="B252" s="37"/>
      <c r="C252" s="3" t="s">
        <v>155</v>
      </c>
      <c r="D252" s="30">
        <v>17</v>
      </c>
    </row>
    <row r="253" spans="1:4" ht="36" customHeight="1">
      <c r="A253" s="6"/>
      <c r="B253" s="36" t="s">
        <v>144</v>
      </c>
      <c r="C253" s="80" t="s">
        <v>54</v>
      </c>
      <c r="D253" s="11"/>
    </row>
    <row r="254" spans="1:4" ht="15" customHeight="1" thickBot="1">
      <c r="A254" s="6"/>
      <c r="B254" s="73"/>
      <c r="C254" s="35" t="s">
        <v>100</v>
      </c>
      <c r="D254" s="13">
        <v>2.7</v>
      </c>
    </row>
    <row r="255" spans="1:4" s="19" customFormat="1" ht="11.25" customHeight="1" thickBot="1">
      <c r="A255" s="20" t="s">
        <v>24</v>
      </c>
      <c r="B255" s="74"/>
      <c r="C255" s="79"/>
      <c r="D255" s="75">
        <f>SUM(D236:D254)</f>
        <v>700</v>
      </c>
    </row>
    <row r="256" spans="1:4" s="19" customFormat="1" ht="21" customHeight="1" hidden="1">
      <c r="A256" s="6"/>
      <c r="B256" s="7"/>
      <c r="C256" s="7"/>
      <c r="D256" s="30"/>
    </row>
    <row r="257" spans="1:4" ht="12.75" thickBot="1">
      <c r="A257" s="39" t="s">
        <v>50</v>
      </c>
      <c r="B257" s="31"/>
      <c r="C257" s="32"/>
      <c r="D257" s="40">
        <f>D39+D64+D83+D98+D129+D141+D164+D195+D206+D213+D234+D255</f>
        <v>8400</v>
      </c>
    </row>
  </sheetData>
  <mergeCells count="5">
    <mergeCell ref="A14:D14"/>
    <mergeCell ref="A10:D10"/>
    <mergeCell ref="A11:D11"/>
    <mergeCell ref="A12:D12"/>
    <mergeCell ref="A13:D13"/>
  </mergeCells>
  <printOptions horizontalCentered="1"/>
  <pageMargins left="0.5118110236220472" right="0.4330708661417323" top="0.5118110236220472" bottom="0.4724409448818898" header="0.5118110236220472" footer="0.5118110236220472"/>
  <pageSetup fitToHeight="4" fitToWidth="4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Калашникова Ирина Александровна</cp:lastModifiedBy>
  <cp:lastPrinted>2007-10-17T13:01:44Z</cp:lastPrinted>
  <dcterms:created xsi:type="dcterms:W3CDTF">2004-05-19T07:30:41Z</dcterms:created>
  <dcterms:modified xsi:type="dcterms:W3CDTF">2007-10-17T13:04:02Z</dcterms:modified>
  <cp:category/>
  <cp:version/>
  <cp:contentType/>
  <cp:contentStatus/>
</cp:coreProperties>
</file>