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2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>
    <definedName name="_xlnm.Print_Area" localSheetId="1">'Прилож №3'!$A$1:$H$70</definedName>
  </definedNames>
  <calcPr fullCalcOnLoad="1"/>
</workbook>
</file>

<file path=xl/sharedStrings.xml><?xml version="1.0" encoding="utf-8"?>
<sst xmlns="http://schemas.openxmlformats.org/spreadsheetml/2006/main" count="830" uniqueCount="189">
  <si>
    <t>Наименование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</si>
  <si>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</si>
  <si>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</si>
  <si>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</si>
  <si>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</si>
  <si>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</si>
  <si>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</si>
  <si>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</si>
  <si>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</si>
  <si>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412</t>
  </si>
  <si>
    <t xml:space="preserve">Здравоохранение 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</si>
  <si>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</si>
  <si>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</si>
  <si>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</si>
  <si>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</si>
  <si>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</si>
  <si>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</si>
  <si>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</si>
  <si>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</si>
  <si>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</si>
  <si>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</si>
  <si>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</si>
  <si>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</si>
  <si>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 xml:space="preserve">Национальная безопасность и правоохранительная </t>
  </si>
  <si>
    <t>деятельность</t>
  </si>
  <si>
    <t>0300</t>
  </si>
  <si>
    <t>Предупреждение и ликвидация последствий чрезвычайных</t>
  </si>
  <si>
    <t>ситуаций и стихийных бедствий, гражданская оборона</t>
  </si>
  <si>
    <t>0309</t>
  </si>
  <si>
    <t>Мероприятия по гражданской обороне</t>
  </si>
  <si>
    <t>219 00 00</t>
  </si>
  <si>
    <t>Расходы, связанные с подготовкой населения и организаций к</t>
  </si>
  <si>
    <t>действиям чрезвычайной ситуации в мирное время и военное</t>
  </si>
  <si>
    <t>время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</si>
  <si>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</si>
  <si>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</si>
  <si>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</si>
  <si>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</si>
  <si>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</si>
  <si>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</si>
  <si>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</si>
  <si>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</si>
  <si>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</si>
  <si>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</si>
  <si>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</si>
  <si>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</si>
  <si>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</si>
  <si>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</si>
  <si>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</si>
  <si>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</si>
  <si>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</si>
  <si>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</si>
  <si>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</si>
  <si>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</si>
  <si>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</si>
  <si>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</si>
  <si>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</si>
  <si>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Мероприятия в области здравоохранения, спорта и</t>
  </si>
  <si>
    <t>физической культуры, туризма</t>
  </si>
  <si>
    <t>455</t>
  </si>
  <si>
    <t>Спорт и физическая культура</t>
  </si>
  <si>
    <t>0902</t>
  </si>
  <si>
    <t xml:space="preserve">Физкультурно-оздоровительная работа и спортивные </t>
  </si>
  <si>
    <t>мероприятия</t>
  </si>
  <si>
    <t>512 00 00</t>
  </si>
  <si>
    <t>1000</t>
  </si>
  <si>
    <t>000 00 00</t>
  </si>
  <si>
    <t>0000</t>
  </si>
  <si>
    <t>000</t>
  </si>
  <si>
    <t>Центральный аппарат</t>
  </si>
  <si>
    <t>005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</si>
  <si>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</si>
  <si>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</si>
  <si>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</si>
  <si>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</si>
  <si>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</si>
  <si>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</si>
  <si>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</si>
  <si>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</si>
  <si>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</si>
  <si>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</si>
  <si>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</si>
  <si>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</si>
  <si>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</si>
  <si>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</si>
  <si>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</si>
  <si>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</si>
  <si>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004</t>
  </si>
  <si>
    <t>Жилищное хозяйство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</si>
  <si>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</si>
  <si>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</si>
  <si>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</si>
  <si>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Спорт  и физическая культура</t>
  </si>
  <si>
    <t>Физкультурно-оздоровительная работа и спортивные</t>
  </si>
  <si>
    <t xml:space="preserve">Мероприятия в области здравоохранения, спорта и </t>
  </si>
  <si>
    <t>Непрограммные инвестиции в основные фонды</t>
  </si>
  <si>
    <t>102 00 00</t>
  </si>
  <si>
    <t>214</t>
  </si>
  <si>
    <t>ИТОГО РАСХОДОВ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</si>
  <si>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</si>
  <si>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</si>
  <si>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</si>
  <si>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</si>
  <si>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</si>
  <si>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</si>
  <si>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</si>
  <si>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</si>
  <si>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</si>
  <si>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</si>
  <si>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</si>
  <si>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</si>
  <si>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</si>
  <si>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>Комитет по управлению имуществом г.Долгопрудный</t>
  </si>
  <si>
    <t xml:space="preserve">                                 Итого</t>
  </si>
  <si>
    <t>351 00 00</t>
  </si>
  <si>
    <t>0504</t>
  </si>
  <si>
    <t>ООО "Управляющая компания</t>
  </si>
  <si>
    <t xml:space="preserve">                 " ЖилКомСервис"</t>
  </si>
  <si>
    <t>Управление администрации города по работе в</t>
  </si>
  <si>
    <t>микрорайонах Шереметьевский,Хлебниково,Павельцево</t>
  </si>
  <si>
    <t xml:space="preserve"> Комитет по управлению имуществом </t>
  </si>
  <si>
    <t>г. Долгопрудный</t>
  </si>
  <si>
    <t>Управление Администрацииг.Долгопрудный</t>
  </si>
  <si>
    <t>по работе с населением в микрорайонах</t>
  </si>
  <si>
    <t>Шереметьевский,Хлебниково,Павельцево</t>
  </si>
  <si>
    <t>Другие общегосударственные вопросы</t>
  </si>
  <si>
    <t>0115</t>
  </si>
  <si>
    <t xml:space="preserve">Комитет по физической культуре, спорту,туризму </t>
  </si>
  <si>
    <t>Подготовка населения и организаций к действиям</t>
  </si>
  <si>
    <t>в  чрезвычайной ситуации в мирное  и военное время</t>
  </si>
  <si>
    <t>Субсидии</t>
  </si>
  <si>
    <t>410</t>
  </si>
  <si>
    <t>Мероприятия в области жилищного хозяйства по</t>
  </si>
  <si>
    <t>001</t>
  </si>
  <si>
    <t>Поддержка  жилищного хозяйства</t>
  </si>
  <si>
    <t>ству, реконструкции, приобретению жилых домов</t>
  </si>
  <si>
    <t>Поддержка  коммунального хозяйства</t>
  </si>
  <si>
    <t>006</t>
  </si>
  <si>
    <t>007</t>
  </si>
  <si>
    <t>009</t>
  </si>
  <si>
    <t>тельству, реконструкции и приобретению жилых домов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</si>
  <si>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</si>
  <si>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</si>
  <si>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</si>
  <si>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</si>
  <si>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</si>
  <si>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местного самоуправления, управлений и комитетов</t>
  </si>
  <si>
    <t>Строительство объектов общегражданского назначения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</si>
  <si>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</si>
  <si>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</si>
  <si>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</si>
  <si>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</si>
  <si>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</si>
  <si>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Оказание социальной помощи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</si>
  <si>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</si>
  <si>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</si>
  <si>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</si>
  <si>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</si>
  <si>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</si>
  <si>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070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</si>
  <si>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</si>
  <si>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</si>
  <si>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</si>
  <si>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</si>
  <si>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Строительство объектов общегражданского  назначения</t>
  </si>
  <si>
    <t>Социальное обеспечение населения</t>
  </si>
  <si>
    <t>1003</t>
  </si>
  <si>
    <t xml:space="preserve">Приложение №2 </t>
  </si>
  <si>
    <t>к решению Совета депутатов</t>
  </si>
  <si>
    <t>(Приложение № 2</t>
  </si>
  <si>
    <t>к НРСД от 26.12.2005 г. №80-нр)</t>
  </si>
  <si>
    <t>Приложение №3</t>
  </si>
  <si>
    <t>(Приложение №3</t>
  </si>
  <si>
    <t>к НРСД от  26.12.2005 г. № 80-нр)</t>
  </si>
  <si>
    <t>Приложение №4</t>
  </si>
  <si>
    <t>(Приложение №4</t>
  </si>
  <si>
    <t xml:space="preserve"> к НРСД  от 26.12.2005г. № 80-нр)</t>
  </si>
  <si>
    <t>Ведомственная структура расходов  бюджета города на 2006 г.</t>
  </si>
  <si>
    <t xml:space="preserve">Распределение ассигнований на 2006 год на содержание органов                       </t>
  </si>
  <si>
    <t>Приложение №5</t>
  </si>
  <si>
    <t>(Приложение №5</t>
  </si>
  <si>
    <t>Учреждения по внешкольной работе с детьми</t>
  </si>
  <si>
    <t>423 00 00</t>
  </si>
  <si>
    <t>от 19.10.2006г №78-нр</t>
  </si>
  <si>
    <t>к НРСД от 26.12.2005 г №80-нр)</t>
  </si>
  <si>
    <t>Меропрития в области коммунального хозяйства по развитию</t>
  </si>
  <si>
    <t xml:space="preserve">Меропрития в области коммунального хозяйства по развитию </t>
  </si>
  <si>
    <t>Мероприятия в области жилищного хозяйства по строительству</t>
  </si>
  <si>
    <t>Мероприятия в области  жилищного хозяйства по строительству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</si>
</sst>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26" xfId="0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6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2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39" xfId="0" applyBorder="1" applyAlignment="1">
      <alignment/>
    </xf>
    <xf numFmtId="49" fontId="1" fillId="0" borderId="34" xfId="0" applyNumberFormat="1" applyFont="1" applyBorder="1" applyAlignment="1">
      <alignment/>
    </xf>
    <xf numFmtId="0" fontId="4" fillId="0" borderId="22" xfId="0" applyFont="1" applyBorder="1" applyAlignment="1">
      <alignment/>
    </xf>
    <xf numFmtId="49" fontId="2" fillId="0" borderId="43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4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0" fontId="6" fillId="0" borderId="47" xfId="0" applyFont="1" applyBorder="1" applyAlignment="1">
      <alignment/>
    </xf>
    <xf numFmtId="49" fontId="3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5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45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/>
    </xf>
    <xf numFmtId="49" fontId="6" fillId="0" borderId="48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49" fontId="1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0" fontId="1" fillId="0" borderId="56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57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7" fillId="0" borderId="49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0" fontId="1" fillId="0" borderId="58" xfId="0" applyNumberFormat="1" applyFont="1" applyBorder="1" applyAlignment="1">
      <alignment/>
    </xf>
    <xf numFmtId="0" fontId="1" fillId="0" borderId="59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6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3" fillId="0" borderId="42" xfId="0" applyNumberFormat="1" applyFont="1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42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1" fillId="0" borderId="57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58" xfId="0" applyNumberFormat="1" applyFont="1" applyBorder="1" applyAlignment="1">
      <alignment/>
    </xf>
    <xf numFmtId="49" fontId="3" fillId="0" borderId="6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1" fillId="0" borderId="40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7" fillId="0" borderId="15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7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164" fontId="1" fillId="0" borderId="69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2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" xfId="0" applyFont="1" applyBorder="1" applyAlignment="1">
      <alignment wrapText="1"/>
    </xf>
    <xf numFmtId="164" fontId="3" fillId="0" borderId="8" xfId="0" applyNumberFormat="1" applyFont="1" applyBorder="1" applyAlignment="1">
      <alignment/>
    </xf>
    <xf numFmtId="0" fontId="3" fillId="0" borderId="69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0" fontId="1" fillId="0" borderId="70" xfId="0" applyFont="1" applyBorder="1" applyAlignment="1">
      <alignment/>
    </xf>
    <xf numFmtId="164" fontId="7" fillId="0" borderId="69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0" fontId="1" fillId="0" borderId="29" xfId="0" applyFont="1" applyBorder="1" applyAlignment="1">
      <alignment/>
    </xf>
    <xf numFmtId="49" fontId="3" fillId="0" borderId="33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49" fontId="0" fillId="0" borderId="66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49" fontId="1" fillId="0" borderId="72" xfId="0" applyNumberFormat="1" applyFont="1" applyBorder="1" applyAlignment="1">
      <alignment/>
    </xf>
    <xf numFmtId="49" fontId="1" fillId="0" borderId="73" xfId="0" applyNumberFormat="1" applyFont="1" applyBorder="1" applyAlignment="1">
      <alignment/>
    </xf>
    <xf numFmtId="164" fontId="5" fillId="0" borderId="66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27" xfId="0" applyNumberFormat="1" applyFont="1" applyBorder="1" applyAlignment="1">
      <alignment/>
    </xf>
    <xf numFmtId="0" fontId="2" fillId="0" borderId="45" xfId="0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74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9" xfId="0" applyFont="1" applyBorder="1" applyAlignment="1">
      <alignment/>
    </xf>
    <xf numFmtId="164" fontId="8" fillId="0" borderId="45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8" fillId="0" borderId="3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8" fillId="0" borderId="4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11" sqref="K11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5.69921875" style="1" customWidth="1"/>
    <col min="4" max="4" width="7.59765625" style="117" customWidth="1"/>
    <col min="5" max="5" width="7.69921875" style="1" customWidth="1"/>
    <col min="6" max="6" width="0.1015625" style="1" hidden="1" customWidth="1"/>
    <col min="7" max="7" width="6.5" style="0" customWidth="1"/>
    <col min="8" max="8" width="7.59765625" style="0" customWidth="1"/>
    <col min="9" max="9" width="7.69921875" style="0" customWidth="1"/>
    <col min="10" max="10" width="8" style="0" customWidth="1"/>
  </cols>
  <sheetData>
    <row r="1" spans="2:8" ht="15.75">
      <c r="B1" s="276" t="s">
        <v>167</v>
      </c>
      <c r="C1" s="277"/>
      <c r="D1" s="277"/>
      <c r="E1" s="277"/>
      <c r="F1" s="277"/>
      <c r="G1" s="277"/>
      <c r="H1" s="277"/>
    </row>
    <row r="2" spans="2:8" ht="15.75">
      <c r="B2" s="276" t="s">
        <v>168</v>
      </c>
      <c r="C2" s="277"/>
      <c r="D2" s="277"/>
      <c r="E2" s="277"/>
      <c r="F2" s="277"/>
      <c r="G2" s="277"/>
      <c r="H2" s="277"/>
    </row>
    <row r="3" spans="2:8" ht="15.75">
      <c r="B3" s="276" t="s">
        <v>183</v>
      </c>
      <c r="C3" s="277"/>
      <c r="D3" s="277"/>
      <c r="E3" s="277"/>
      <c r="F3" s="277"/>
      <c r="G3" s="277"/>
      <c r="H3" s="277"/>
    </row>
    <row r="4" spans="2:8" ht="15.75">
      <c r="B4" s="276" t="s">
        <v>169</v>
      </c>
      <c r="C4" s="277"/>
      <c r="D4" s="277"/>
      <c r="E4" s="277"/>
      <c r="F4" s="277"/>
      <c r="G4" s="277"/>
      <c r="H4" s="277"/>
    </row>
    <row r="5" spans="2:8" ht="15.75">
      <c r="B5" s="276" t="s">
        <v>170</v>
      </c>
      <c r="C5" s="277"/>
      <c r="D5" s="277"/>
      <c r="E5" s="277"/>
      <c r="F5" s="277"/>
      <c r="G5" s="277"/>
      <c r="H5" s="277"/>
    </row>
    <row r="7" spans="1:8" ht="15.75">
      <c r="A7" s="274" t="s">
        <v>141</v>
      </c>
      <c r="B7" s="274"/>
      <c r="C7" s="274"/>
      <c r="D7" s="274"/>
      <c r="E7" s="274"/>
      <c r="F7" s="274"/>
      <c r="G7" s="274"/>
      <c r="H7" s="274"/>
    </row>
    <row r="8" spans="1:8" ht="27.75" customHeight="1">
      <c r="A8" s="275" t="s">
        <v>142</v>
      </c>
      <c r="B8" s="275"/>
      <c r="C8" s="275"/>
      <c r="D8" s="275"/>
      <c r="E8" s="275"/>
      <c r="F8" s="275"/>
      <c r="G8" s="275"/>
      <c r="H8" s="275"/>
    </row>
    <row r="9" spans="1:6" ht="16.5" thickBot="1">
      <c r="A9" s="2"/>
      <c r="B9" s="3"/>
      <c r="C9" s="3"/>
      <c r="E9" s="3"/>
      <c r="F9" s="3"/>
    </row>
    <row r="10" spans="1:10" ht="16.5" thickBot="1">
      <c r="A10" s="32" t="s">
        <v>0</v>
      </c>
      <c r="B10" s="85" t="s">
        <v>104</v>
      </c>
      <c r="C10" s="89" t="s">
        <v>12</v>
      </c>
      <c r="D10" s="118" t="s">
        <v>79</v>
      </c>
      <c r="E10" s="97" t="s">
        <v>105</v>
      </c>
      <c r="F10" s="92"/>
      <c r="G10" s="98"/>
      <c r="H10" s="93"/>
      <c r="I10" s="41"/>
      <c r="J10" s="41"/>
    </row>
    <row r="11" spans="1:10" ht="16.5" thickBot="1">
      <c r="A11" s="83"/>
      <c r="B11" s="86"/>
      <c r="C11" s="90"/>
      <c r="D11" s="119"/>
      <c r="E11" s="30" t="s">
        <v>100</v>
      </c>
      <c r="F11" s="29"/>
      <c r="G11" s="100" t="s">
        <v>106</v>
      </c>
      <c r="H11" s="93"/>
      <c r="I11" s="41"/>
      <c r="J11" s="41"/>
    </row>
    <row r="12" spans="1:10" ht="15.75">
      <c r="A12" s="83"/>
      <c r="B12" s="86"/>
      <c r="C12" s="90"/>
      <c r="D12" s="119"/>
      <c r="E12" s="88" t="s">
        <v>101</v>
      </c>
      <c r="F12" s="29"/>
      <c r="G12" s="94" t="s">
        <v>79</v>
      </c>
      <c r="H12" s="94" t="s">
        <v>102</v>
      </c>
      <c r="I12" s="41"/>
      <c r="J12" s="41"/>
    </row>
    <row r="13" spans="1:10" ht="16.5" thickBot="1">
      <c r="A13" s="84"/>
      <c r="B13" s="87"/>
      <c r="C13" s="91"/>
      <c r="D13" s="120"/>
      <c r="E13" s="31"/>
      <c r="F13" s="99"/>
      <c r="G13" s="81"/>
      <c r="H13" s="95" t="s">
        <v>103</v>
      </c>
      <c r="I13" s="41"/>
      <c r="J13" s="41"/>
    </row>
    <row r="14" spans="1:8" ht="16.5" thickBot="1">
      <c r="A14" s="96" t="s">
        <v>15</v>
      </c>
      <c r="B14" s="111" t="s">
        <v>16</v>
      </c>
      <c r="C14" s="111" t="s">
        <v>67</v>
      </c>
      <c r="D14" s="153">
        <f>D18+D19</f>
        <v>4080</v>
      </c>
      <c r="E14" s="135">
        <f>E18+E19</f>
        <v>4080</v>
      </c>
      <c r="F14" s="114" t="e">
        <f>F18+#REF!+#REF!</f>
        <v>#REF!</v>
      </c>
      <c r="G14" s="135">
        <f>G18+G19</f>
        <v>0</v>
      </c>
      <c r="H14" s="163"/>
    </row>
    <row r="15" spans="1:8" ht="15.75">
      <c r="A15" s="16" t="s">
        <v>109</v>
      </c>
      <c r="B15" s="108"/>
      <c r="C15" s="179"/>
      <c r="D15" s="125"/>
      <c r="E15" s="123"/>
      <c r="F15" s="158"/>
      <c r="G15" s="128"/>
      <c r="H15" s="164"/>
    </row>
    <row r="16" spans="1:8" ht="15.75">
      <c r="A16" s="18" t="s">
        <v>107</v>
      </c>
      <c r="B16" s="102"/>
      <c r="C16" s="176"/>
      <c r="D16" s="124"/>
      <c r="E16" s="124"/>
      <c r="F16" s="159"/>
      <c r="G16" s="124"/>
      <c r="H16" s="165"/>
    </row>
    <row r="17" spans="1:8" ht="15.75">
      <c r="A17" s="18" t="s">
        <v>20</v>
      </c>
      <c r="B17" s="102"/>
      <c r="C17" s="176"/>
      <c r="D17" s="124"/>
      <c r="E17" s="124"/>
      <c r="F17" s="159"/>
      <c r="G17" s="124"/>
      <c r="H17" s="165"/>
    </row>
    <row r="18" spans="1:8" ht="15.75">
      <c r="A18" s="18" t="s">
        <v>108</v>
      </c>
      <c r="B18" s="102" t="s">
        <v>16</v>
      </c>
      <c r="C18" s="176" t="s">
        <v>22</v>
      </c>
      <c r="D18" s="124">
        <f>'Прилож №3'!G15</f>
        <v>80</v>
      </c>
      <c r="E18" s="124">
        <f>D18-G18</f>
        <v>80</v>
      </c>
      <c r="F18" s="159"/>
      <c r="G18" s="124"/>
      <c r="H18" s="165"/>
    </row>
    <row r="19" spans="1:8" ht="16.5" thickBot="1">
      <c r="A19" s="7" t="s">
        <v>125</v>
      </c>
      <c r="B19" s="105" t="s">
        <v>16</v>
      </c>
      <c r="C19" s="177" t="s">
        <v>126</v>
      </c>
      <c r="D19" s="127">
        <f>'Прилож №3'!G18</f>
        <v>4000</v>
      </c>
      <c r="E19" s="127">
        <f>D19-G19</f>
        <v>4000</v>
      </c>
      <c r="F19" s="160"/>
      <c r="G19" s="127"/>
      <c r="H19" s="166"/>
    </row>
    <row r="20" spans="1:8" ht="15.75">
      <c r="A20" s="107" t="s">
        <v>23</v>
      </c>
      <c r="B20" s="134"/>
      <c r="C20" s="180"/>
      <c r="D20" s="125"/>
      <c r="E20" s="125"/>
      <c r="F20" s="161"/>
      <c r="G20" s="172"/>
      <c r="H20" s="164"/>
    </row>
    <row r="21" spans="1:8" ht="16.5" thickBot="1">
      <c r="A21" s="109" t="s">
        <v>24</v>
      </c>
      <c r="B21" s="110" t="s">
        <v>25</v>
      </c>
      <c r="C21" s="181" t="s">
        <v>67</v>
      </c>
      <c r="D21" s="173">
        <f>D24</f>
        <v>0</v>
      </c>
      <c r="E21" s="156">
        <f>E24</f>
        <v>0</v>
      </c>
      <c r="F21" s="113" t="e">
        <f>#REF!+F24</f>
        <v>#REF!</v>
      </c>
      <c r="G21" s="126">
        <f>G24</f>
        <v>0</v>
      </c>
      <c r="H21" s="168"/>
    </row>
    <row r="22" spans="1:8" ht="15.75">
      <c r="A22" s="16" t="s">
        <v>109</v>
      </c>
      <c r="B22" s="108"/>
      <c r="C22" s="174"/>
      <c r="D22" s="123"/>
      <c r="E22" s="123"/>
      <c r="F22" s="158"/>
      <c r="G22" s="128"/>
      <c r="H22" s="164"/>
    </row>
    <row r="23" spans="1:8" ht="15.75">
      <c r="A23" s="18" t="s">
        <v>26</v>
      </c>
      <c r="B23" s="102"/>
      <c r="C23" s="176"/>
      <c r="D23" s="124"/>
      <c r="E23" s="124"/>
      <c r="F23" s="159"/>
      <c r="G23" s="124"/>
      <c r="H23" s="165"/>
    </row>
    <row r="24" spans="1:8" ht="16.5" thickBot="1">
      <c r="A24" s="18" t="s">
        <v>27</v>
      </c>
      <c r="B24" s="102" t="s">
        <v>25</v>
      </c>
      <c r="C24" s="176" t="s">
        <v>28</v>
      </c>
      <c r="D24" s="124">
        <f>'Прилож №3'!G24</f>
        <v>0</v>
      </c>
      <c r="E24" s="124">
        <f>D24-G24</f>
        <v>0</v>
      </c>
      <c r="F24" s="152"/>
      <c r="G24" s="124"/>
      <c r="H24" s="165"/>
    </row>
    <row r="25" spans="1:8" ht="16.5" thickBot="1">
      <c r="A25" s="96" t="s">
        <v>35</v>
      </c>
      <c r="B25" s="111" t="s">
        <v>36</v>
      </c>
      <c r="C25" s="75" t="s">
        <v>67</v>
      </c>
      <c r="D25" s="122">
        <f>D27+D28</f>
        <v>24697.2</v>
      </c>
      <c r="E25" s="122">
        <f>E27+E28</f>
        <v>5752.7</v>
      </c>
      <c r="F25" s="162">
        <f>F27+F28</f>
        <v>0</v>
      </c>
      <c r="G25" s="122">
        <f>G27+G28</f>
        <v>18944.5</v>
      </c>
      <c r="H25" s="170"/>
    </row>
    <row r="26" spans="1:8" ht="15.75">
      <c r="A26" s="16" t="s">
        <v>109</v>
      </c>
      <c r="B26" s="106"/>
      <c r="C26" s="174"/>
      <c r="D26" s="123"/>
      <c r="E26" s="123"/>
      <c r="F26" s="158"/>
      <c r="G26" s="128"/>
      <c r="H26" s="169"/>
    </row>
    <row r="27" spans="1:8" ht="15.75">
      <c r="A27" s="18" t="s">
        <v>88</v>
      </c>
      <c r="B27" s="102" t="s">
        <v>36</v>
      </c>
      <c r="C27" s="176" t="s">
        <v>37</v>
      </c>
      <c r="D27" s="124">
        <f>'Прилож №3'!G29</f>
        <v>18964.5</v>
      </c>
      <c r="E27" s="124">
        <f>D27-G27</f>
        <v>20</v>
      </c>
      <c r="F27" s="159"/>
      <c r="G27" s="124">
        <f>19144.5+800-1200+200</f>
        <v>18944.5</v>
      </c>
      <c r="H27" s="165"/>
    </row>
    <row r="28" spans="1:8" ht="16.5" thickBot="1">
      <c r="A28" s="7" t="s">
        <v>2</v>
      </c>
      <c r="B28" s="105" t="s">
        <v>36</v>
      </c>
      <c r="C28" s="177" t="s">
        <v>40</v>
      </c>
      <c r="D28" s="127">
        <f>'Прилож №3'!G35</f>
        <v>5732.7</v>
      </c>
      <c r="E28" s="127">
        <f>D28-G28</f>
        <v>5732.7</v>
      </c>
      <c r="F28" s="152"/>
      <c r="G28" s="127"/>
      <c r="H28" s="166"/>
    </row>
    <row r="29" spans="1:8" ht="16.5" thickBot="1">
      <c r="A29" s="96" t="s">
        <v>5</v>
      </c>
      <c r="B29" s="111" t="s">
        <v>42</v>
      </c>
      <c r="C29" s="75" t="s">
        <v>67</v>
      </c>
      <c r="D29" s="122">
        <f>D31+D32+D33</f>
        <v>826.9000000000001</v>
      </c>
      <c r="E29" s="122">
        <f>E31+E32+E33</f>
        <v>826.9000000000001</v>
      </c>
      <c r="F29" s="114" t="e">
        <f>F31+F32+F33+#REF!</f>
        <v>#REF!</v>
      </c>
      <c r="G29" s="122">
        <f>G31+G32+G33</f>
        <v>0</v>
      </c>
      <c r="H29" s="167">
        <f>H31+H32+H33</f>
        <v>0</v>
      </c>
    </row>
    <row r="30" spans="1:8" ht="15.75">
      <c r="A30" s="16" t="s">
        <v>109</v>
      </c>
      <c r="B30" s="106"/>
      <c r="C30" s="174"/>
      <c r="D30" s="123"/>
      <c r="E30" s="128"/>
      <c r="F30" s="158"/>
      <c r="G30" s="128"/>
      <c r="H30" s="169"/>
    </row>
    <row r="31" spans="1:8" ht="15.75">
      <c r="A31" s="18" t="s">
        <v>6</v>
      </c>
      <c r="B31" s="102" t="s">
        <v>42</v>
      </c>
      <c r="C31" s="176" t="s">
        <v>43</v>
      </c>
      <c r="D31" s="124">
        <f>'Прилож №3'!G44</f>
        <v>-394</v>
      </c>
      <c r="E31" s="124">
        <f>D31-G31</f>
        <v>-394</v>
      </c>
      <c r="F31" s="159"/>
      <c r="G31" s="124"/>
      <c r="H31" s="165"/>
    </row>
    <row r="32" spans="1:8" ht="15.75">
      <c r="A32" s="18" t="s">
        <v>8</v>
      </c>
      <c r="B32" s="102" t="s">
        <v>42</v>
      </c>
      <c r="C32" s="176" t="s">
        <v>46</v>
      </c>
      <c r="D32" s="124">
        <f>'Прилож №3'!G47</f>
        <v>1120.9</v>
      </c>
      <c r="E32" s="124">
        <f>D32-G32</f>
        <v>1120.9</v>
      </c>
      <c r="F32" s="159"/>
      <c r="G32" s="124"/>
      <c r="H32" s="165"/>
    </row>
    <row r="33" spans="1:8" ht="16.5" thickBot="1">
      <c r="A33" s="18" t="s">
        <v>50</v>
      </c>
      <c r="B33" s="102" t="s">
        <v>42</v>
      </c>
      <c r="C33" s="176" t="s">
        <v>51</v>
      </c>
      <c r="D33" s="124">
        <f>'Прилож №3'!G53</f>
        <v>100</v>
      </c>
      <c r="E33" s="124">
        <f>D33-G33</f>
        <v>100</v>
      </c>
      <c r="F33" s="159"/>
      <c r="G33" s="124"/>
      <c r="H33" s="165"/>
    </row>
    <row r="34" spans="1:8" ht="16.5" thickBot="1">
      <c r="A34" s="96" t="s">
        <v>52</v>
      </c>
      <c r="B34" s="111" t="s">
        <v>53</v>
      </c>
      <c r="C34" s="75" t="s">
        <v>67</v>
      </c>
      <c r="D34" s="122">
        <f>D36+D37</f>
        <v>4294</v>
      </c>
      <c r="E34" s="122">
        <f>E36+E37</f>
        <v>3094</v>
      </c>
      <c r="F34" s="114" t="e">
        <f>F36+F37+#REF!</f>
        <v>#REF!</v>
      </c>
      <c r="G34" s="122">
        <f>G36+G37</f>
        <v>1200</v>
      </c>
      <c r="H34" s="171"/>
    </row>
    <row r="35" spans="1:8" ht="15.75">
      <c r="A35" s="16" t="s">
        <v>109</v>
      </c>
      <c r="B35" s="101"/>
      <c r="C35" s="179"/>
      <c r="D35" s="123"/>
      <c r="E35" s="123"/>
      <c r="F35" s="158"/>
      <c r="G35" s="128"/>
      <c r="H35" s="169"/>
    </row>
    <row r="36" spans="1:8" ht="15.75">
      <c r="A36" s="18" t="s">
        <v>10</v>
      </c>
      <c r="B36" s="102" t="s">
        <v>53</v>
      </c>
      <c r="C36" s="176" t="s">
        <v>54</v>
      </c>
      <c r="D36" s="124">
        <f>'Прилож №3'!G58</f>
        <v>3694</v>
      </c>
      <c r="E36" s="124">
        <f>D36-G36</f>
        <v>2494</v>
      </c>
      <c r="F36" s="159"/>
      <c r="G36" s="124">
        <v>1200</v>
      </c>
      <c r="H36" s="165"/>
    </row>
    <row r="37" spans="1:8" ht="16.5" thickBot="1">
      <c r="A37" s="18" t="s">
        <v>60</v>
      </c>
      <c r="B37" s="102" t="s">
        <v>53</v>
      </c>
      <c r="C37" s="176" t="s">
        <v>61</v>
      </c>
      <c r="D37" s="124">
        <f>'Прилож №3'!G61</f>
        <v>600</v>
      </c>
      <c r="E37" s="124">
        <f>D37-G37</f>
        <v>600</v>
      </c>
      <c r="F37" s="159"/>
      <c r="G37" s="124"/>
      <c r="H37" s="165"/>
    </row>
    <row r="38" spans="1:8" ht="16.5" thickBot="1">
      <c r="A38" s="96" t="s">
        <v>4</v>
      </c>
      <c r="B38" s="111" t="s">
        <v>65</v>
      </c>
      <c r="C38" s="75" t="s">
        <v>67</v>
      </c>
      <c r="D38" s="122">
        <f>D39</f>
        <v>-45</v>
      </c>
      <c r="E38" s="122">
        <f>E39</f>
        <v>-45</v>
      </c>
      <c r="F38" s="122" t="e">
        <f>#REF!+#REF!+#REF!+F39</f>
        <v>#REF!</v>
      </c>
      <c r="G38" s="122">
        <f>G39</f>
        <v>0</v>
      </c>
      <c r="H38" s="122">
        <f>H39</f>
        <v>0</v>
      </c>
    </row>
    <row r="39" spans="1:8" ht="16.5" thickBot="1">
      <c r="A39" s="19" t="s">
        <v>165</v>
      </c>
      <c r="B39" s="112" t="s">
        <v>65</v>
      </c>
      <c r="C39" s="175" t="s">
        <v>166</v>
      </c>
      <c r="D39" s="128">
        <f>'Прилож №3'!G67</f>
        <v>-45</v>
      </c>
      <c r="E39" s="128">
        <f>D39-G39</f>
        <v>-45</v>
      </c>
      <c r="F39" s="158"/>
      <c r="G39" s="128"/>
      <c r="H39" s="169"/>
    </row>
    <row r="40" spans="1:8" ht="16.5" thickBot="1">
      <c r="A40" s="103" t="s">
        <v>110</v>
      </c>
      <c r="B40" s="104"/>
      <c r="C40" s="178"/>
      <c r="D40" s="122">
        <f>D14+D21+D25+D29+D34+D38</f>
        <v>33853.100000000006</v>
      </c>
      <c r="E40" s="154">
        <f>E14+E21+E25+E29+E34+E38</f>
        <v>13708.6</v>
      </c>
      <c r="F40" s="121" t="e">
        <f>F14+F21+#REF!+F25+#REF!+F29+#REF!+F34+F38+#REF!</f>
        <v>#REF!</v>
      </c>
      <c r="G40" s="122">
        <f>G14+G21+G25+G29+G34+G38</f>
        <v>20144.5</v>
      </c>
      <c r="H40" s="157">
        <f>H14+H21+H25+H29+H34+H38</f>
        <v>0</v>
      </c>
    </row>
  </sheetData>
  <mergeCells count="7">
    <mergeCell ref="A7:H7"/>
    <mergeCell ref="A8:H8"/>
    <mergeCell ref="B1:H1"/>
    <mergeCell ref="B2:H2"/>
    <mergeCell ref="B3:H3"/>
    <mergeCell ref="B4:H4"/>
    <mergeCell ref="B5:H5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J11" sqref="J11"/>
    </sheetView>
  </sheetViews>
  <sheetFormatPr defaultColWidth="8.796875" defaultRowHeight="15"/>
  <cols>
    <col min="1" max="1" width="44" style="0" customWidth="1"/>
    <col min="2" max="2" width="5.3984375" style="1" customWidth="1"/>
    <col min="3" max="3" width="5.69921875" style="1" customWidth="1"/>
    <col min="4" max="4" width="8.5" style="1" customWidth="1"/>
    <col min="5" max="5" width="5.59765625" style="1" customWidth="1"/>
    <col min="6" max="6" width="0.1015625" style="1" hidden="1" customWidth="1"/>
    <col min="7" max="7" width="9" style="27" customWidth="1"/>
    <col min="8" max="8" width="10" style="0" customWidth="1"/>
  </cols>
  <sheetData>
    <row r="1" spans="4:8" ht="15.75">
      <c r="D1" s="276" t="s">
        <v>171</v>
      </c>
      <c r="E1" s="277"/>
      <c r="F1" s="277"/>
      <c r="G1" s="277"/>
      <c r="H1" s="277"/>
    </row>
    <row r="2" spans="4:8" ht="15.75">
      <c r="D2" s="276" t="s">
        <v>168</v>
      </c>
      <c r="E2" s="277"/>
      <c r="F2" s="277"/>
      <c r="G2" s="277"/>
      <c r="H2" s="277"/>
    </row>
    <row r="3" spans="4:8" ht="15.75">
      <c r="D3" s="276" t="s">
        <v>183</v>
      </c>
      <c r="E3" s="277"/>
      <c r="F3" s="277"/>
      <c r="G3" s="277"/>
      <c r="H3" s="277"/>
    </row>
    <row r="4" spans="4:8" ht="15.75">
      <c r="D4" s="276" t="s">
        <v>172</v>
      </c>
      <c r="E4" s="277"/>
      <c r="F4" s="277"/>
      <c r="G4" s="277"/>
      <c r="H4" s="277"/>
    </row>
    <row r="5" spans="4:8" ht="15.75">
      <c r="D5" s="276" t="s">
        <v>173</v>
      </c>
      <c r="E5" s="277"/>
      <c r="F5" s="277"/>
      <c r="G5" s="277"/>
      <c r="H5" s="277"/>
    </row>
    <row r="6" ht="15.75">
      <c r="B6" s="3"/>
    </row>
    <row r="7" spans="1:8" ht="15.75">
      <c r="A7" s="287" t="s">
        <v>144</v>
      </c>
      <c r="B7" s="287"/>
      <c r="C7" s="287"/>
      <c r="D7" s="287"/>
      <c r="E7" s="287"/>
      <c r="F7" s="287"/>
      <c r="G7" s="287"/>
      <c r="H7" s="287"/>
    </row>
    <row r="8" spans="1:8" ht="15.75">
      <c r="A8" s="288" t="s">
        <v>145</v>
      </c>
      <c r="B8" s="288"/>
      <c r="C8" s="288"/>
      <c r="D8" s="288"/>
      <c r="E8" s="288"/>
      <c r="F8" s="288"/>
      <c r="G8" s="288"/>
      <c r="H8" s="288"/>
    </row>
    <row r="9" spans="1:8" ht="16.5" thickBot="1">
      <c r="A9" s="246"/>
      <c r="B9" s="246"/>
      <c r="C9" s="246"/>
      <c r="D9" s="246"/>
      <c r="E9" s="246"/>
      <c r="F9" s="246"/>
      <c r="G9" s="246"/>
      <c r="H9" s="247"/>
    </row>
    <row r="10" spans="1:8" ht="16.5" thickBot="1">
      <c r="A10" s="138" t="s">
        <v>0</v>
      </c>
      <c r="B10" s="104" t="s">
        <v>104</v>
      </c>
      <c r="C10" s="137" t="s">
        <v>12</v>
      </c>
      <c r="D10" s="14" t="s">
        <v>13</v>
      </c>
      <c r="E10" s="14" t="s">
        <v>14</v>
      </c>
      <c r="F10" s="151"/>
      <c r="G10" s="249" t="s">
        <v>79</v>
      </c>
      <c r="H10" s="198" t="s">
        <v>148</v>
      </c>
    </row>
    <row r="11" spans="1:8" ht="16.5" thickBot="1">
      <c r="A11" s="205"/>
      <c r="B11" s="206"/>
      <c r="C11" s="207"/>
      <c r="D11" s="207"/>
      <c r="E11" s="207"/>
      <c r="F11" s="208"/>
      <c r="G11" s="209"/>
      <c r="H11" s="204" t="s">
        <v>150</v>
      </c>
    </row>
    <row r="12" spans="1:8" ht="15.75">
      <c r="A12" s="130" t="s">
        <v>15</v>
      </c>
      <c r="B12" s="237" t="s">
        <v>16</v>
      </c>
      <c r="C12" s="68" t="s">
        <v>67</v>
      </c>
      <c r="D12" s="68" t="s">
        <v>66</v>
      </c>
      <c r="E12" s="68" t="s">
        <v>68</v>
      </c>
      <c r="F12" s="70"/>
      <c r="G12" s="238">
        <f>G15+G18</f>
        <v>4080</v>
      </c>
      <c r="H12" s="248">
        <f>H15+H18</f>
        <v>0</v>
      </c>
    </row>
    <row r="13" spans="1:8" ht="15.75">
      <c r="A13" s="4" t="s">
        <v>19</v>
      </c>
      <c r="B13" s="5"/>
      <c r="C13" s="5"/>
      <c r="D13" s="5"/>
      <c r="E13" s="5"/>
      <c r="F13" s="5"/>
      <c r="G13" s="229"/>
      <c r="H13" s="4"/>
    </row>
    <row r="14" spans="1:8" ht="15.75">
      <c r="A14" s="140" t="s">
        <v>20</v>
      </c>
      <c r="B14" s="142"/>
      <c r="C14" s="5"/>
      <c r="D14" s="5"/>
      <c r="E14" s="5"/>
      <c r="F14" s="35"/>
      <c r="G14" s="200"/>
      <c r="H14" s="40"/>
    </row>
    <row r="15" spans="1:8" ht="15.75">
      <c r="A15" s="139" t="s">
        <v>21</v>
      </c>
      <c r="B15" s="142" t="s">
        <v>16</v>
      </c>
      <c r="C15" s="5" t="s">
        <v>22</v>
      </c>
      <c r="D15" s="5" t="s">
        <v>66</v>
      </c>
      <c r="E15" s="5" t="s">
        <v>68</v>
      </c>
      <c r="F15" s="35"/>
      <c r="G15" s="200">
        <f>G16</f>
        <v>80</v>
      </c>
      <c r="H15" s="229">
        <f>H16</f>
        <v>0</v>
      </c>
    </row>
    <row r="16" spans="1:8" ht="15.75">
      <c r="A16" s="139" t="s">
        <v>18</v>
      </c>
      <c r="B16" s="142" t="s">
        <v>16</v>
      </c>
      <c r="C16" s="5" t="s">
        <v>22</v>
      </c>
      <c r="D16" s="5" t="s">
        <v>17</v>
      </c>
      <c r="E16" s="5" t="s">
        <v>68</v>
      </c>
      <c r="F16" s="35"/>
      <c r="G16" s="200">
        <f>G17</f>
        <v>80</v>
      </c>
      <c r="H16" s="229">
        <f>H17</f>
        <v>0</v>
      </c>
    </row>
    <row r="17" spans="1:8" ht="15.75">
      <c r="A17" s="141" t="s">
        <v>69</v>
      </c>
      <c r="B17" s="142" t="s">
        <v>16</v>
      </c>
      <c r="C17" s="5" t="s">
        <v>22</v>
      </c>
      <c r="D17" s="5" t="s">
        <v>17</v>
      </c>
      <c r="E17" s="5" t="s">
        <v>70</v>
      </c>
      <c r="F17" s="35"/>
      <c r="G17" s="200">
        <f>'Прилож № 4'!H17+'Прилож № 4'!H78+'Прилож № 4'!H99</f>
        <v>80</v>
      </c>
      <c r="H17" s="143">
        <f>'Прилож № 4'!I17</f>
        <v>0</v>
      </c>
    </row>
    <row r="18" spans="1:8" ht="15.75">
      <c r="A18" s="139" t="s">
        <v>125</v>
      </c>
      <c r="B18" s="142" t="s">
        <v>16</v>
      </c>
      <c r="C18" s="5" t="s">
        <v>126</v>
      </c>
      <c r="D18" s="5" t="s">
        <v>66</v>
      </c>
      <c r="E18" s="5" t="s">
        <v>68</v>
      </c>
      <c r="F18" s="5"/>
      <c r="G18" s="200">
        <f>G19</f>
        <v>4000</v>
      </c>
      <c r="H18" s="40"/>
    </row>
    <row r="19" spans="1:8" ht="15.75">
      <c r="A19" s="139" t="s">
        <v>18</v>
      </c>
      <c r="B19" s="142" t="s">
        <v>16</v>
      </c>
      <c r="C19" s="5" t="s">
        <v>126</v>
      </c>
      <c r="D19" s="5" t="s">
        <v>17</v>
      </c>
      <c r="E19" s="5" t="s">
        <v>68</v>
      </c>
      <c r="F19" s="5"/>
      <c r="G19" s="200">
        <f>G20</f>
        <v>4000</v>
      </c>
      <c r="H19" s="40"/>
    </row>
    <row r="20" spans="1:8" ht="16.5" thickBot="1">
      <c r="A20" s="196" t="s">
        <v>69</v>
      </c>
      <c r="B20" s="144" t="s">
        <v>16</v>
      </c>
      <c r="C20" s="9" t="s">
        <v>126</v>
      </c>
      <c r="D20" s="9" t="s">
        <v>17</v>
      </c>
      <c r="E20" s="9" t="s">
        <v>70</v>
      </c>
      <c r="F20" s="9"/>
      <c r="G20" s="201">
        <f>'Прилож № 4'!H102</f>
        <v>4000</v>
      </c>
      <c r="H20" s="149"/>
    </row>
    <row r="21" spans="1:8" ht="15.75">
      <c r="A21" s="107" t="s">
        <v>23</v>
      </c>
      <c r="B21" s="147"/>
      <c r="C21" s="58"/>
      <c r="D21" s="57"/>
      <c r="E21" s="57"/>
      <c r="F21" s="80"/>
      <c r="G21" s="202"/>
      <c r="H21" s="211"/>
    </row>
    <row r="22" spans="1:8" ht="16.5" thickBot="1">
      <c r="A22" s="109" t="s">
        <v>24</v>
      </c>
      <c r="B22" s="148" t="s">
        <v>25</v>
      </c>
      <c r="C22" s="44" t="s">
        <v>67</v>
      </c>
      <c r="D22" s="44" t="s">
        <v>66</v>
      </c>
      <c r="E22" s="44" t="s">
        <v>68</v>
      </c>
      <c r="F22" s="136" t="s">
        <v>1</v>
      </c>
      <c r="G22" s="193">
        <f>G24</f>
        <v>0</v>
      </c>
      <c r="H22" s="212"/>
    </row>
    <row r="23" spans="1:8" ht="15.75">
      <c r="A23" s="139" t="s">
        <v>26</v>
      </c>
      <c r="B23" s="142"/>
      <c r="C23" s="12"/>
      <c r="D23" s="5"/>
      <c r="E23" s="5"/>
      <c r="F23" s="35"/>
      <c r="G23" s="200"/>
      <c r="H23" s="40"/>
    </row>
    <row r="24" spans="1:8" ht="15.75">
      <c r="A24" s="139" t="s">
        <v>27</v>
      </c>
      <c r="B24" s="142" t="s">
        <v>25</v>
      </c>
      <c r="C24" s="12" t="s">
        <v>28</v>
      </c>
      <c r="D24" s="5" t="s">
        <v>66</v>
      </c>
      <c r="E24" s="5" t="s">
        <v>68</v>
      </c>
      <c r="F24" s="35"/>
      <c r="G24" s="200">
        <f>G25</f>
        <v>0</v>
      </c>
      <c r="H24" s="40"/>
    </row>
    <row r="25" spans="1:8" ht="15.75">
      <c r="A25" s="139" t="s">
        <v>29</v>
      </c>
      <c r="B25" s="142" t="s">
        <v>25</v>
      </c>
      <c r="C25" s="12" t="s">
        <v>28</v>
      </c>
      <c r="D25" s="5" t="s">
        <v>30</v>
      </c>
      <c r="E25" s="5" t="s">
        <v>68</v>
      </c>
      <c r="F25" s="35"/>
      <c r="G25" s="200">
        <f>G27</f>
        <v>0</v>
      </c>
      <c r="H25" s="40"/>
    </row>
    <row r="26" spans="1:8" ht="15.75">
      <c r="A26" s="139" t="s">
        <v>128</v>
      </c>
      <c r="B26" s="142"/>
      <c r="C26" s="12"/>
      <c r="D26" s="5"/>
      <c r="E26" s="5"/>
      <c r="F26" s="35"/>
      <c r="G26" s="200"/>
      <c r="H26" s="40"/>
    </row>
    <row r="27" spans="1:8" ht="16.5" thickBot="1">
      <c r="A27" s="139" t="s">
        <v>129</v>
      </c>
      <c r="B27" s="144" t="s">
        <v>25</v>
      </c>
      <c r="C27" s="12" t="s">
        <v>28</v>
      </c>
      <c r="D27" s="5" t="s">
        <v>30</v>
      </c>
      <c r="E27" s="5" t="s">
        <v>34</v>
      </c>
      <c r="F27" s="35" t="s">
        <v>3</v>
      </c>
      <c r="G27" s="200">
        <f>'Прилож № 4'!H25+'Прилож № 4'!H66</f>
        <v>0</v>
      </c>
      <c r="H27" s="40"/>
    </row>
    <row r="28" spans="1:8" ht="16.5" thickBot="1">
      <c r="A28" s="96" t="s">
        <v>35</v>
      </c>
      <c r="B28" s="111" t="s">
        <v>36</v>
      </c>
      <c r="C28" s="50" t="s">
        <v>67</v>
      </c>
      <c r="D28" s="49" t="s">
        <v>66</v>
      </c>
      <c r="E28" s="49" t="s">
        <v>68</v>
      </c>
      <c r="F28" s="28"/>
      <c r="G28" s="203">
        <f>G29+G35</f>
        <v>24697.2</v>
      </c>
      <c r="H28" s="250">
        <f>H29+H35</f>
        <v>0</v>
      </c>
    </row>
    <row r="29" spans="1:8" ht="15.75">
      <c r="A29" s="141" t="s">
        <v>88</v>
      </c>
      <c r="B29" s="146" t="s">
        <v>36</v>
      </c>
      <c r="C29" s="10" t="s">
        <v>37</v>
      </c>
      <c r="D29" s="11" t="s">
        <v>66</v>
      </c>
      <c r="E29" s="11" t="s">
        <v>68</v>
      </c>
      <c r="F29" s="37"/>
      <c r="G29" s="199">
        <f>G30</f>
        <v>18964.5</v>
      </c>
      <c r="H29" s="214"/>
    </row>
    <row r="30" spans="1:8" ht="15.75">
      <c r="A30" s="139" t="s">
        <v>38</v>
      </c>
      <c r="B30" s="142" t="s">
        <v>36</v>
      </c>
      <c r="C30" s="12" t="s">
        <v>37</v>
      </c>
      <c r="D30" s="5" t="s">
        <v>39</v>
      </c>
      <c r="E30" s="5" t="s">
        <v>68</v>
      </c>
      <c r="F30" s="35"/>
      <c r="G30" s="200">
        <f>G31+G34+G32</f>
        <v>18964.5</v>
      </c>
      <c r="H30" s="40"/>
    </row>
    <row r="31" spans="1:8" ht="15.75">
      <c r="A31" s="139" t="s">
        <v>130</v>
      </c>
      <c r="B31" s="142" t="s">
        <v>36</v>
      </c>
      <c r="C31" s="12" t="s">
        <v>37</v>
      </c>
      <c r="D31" s="5" t="s">
        <v>39</v>
      </c>
      <c r="E31" s="5" t="s">
        <v>71</v>
      </c>
      <c r="F31" s="35"/>
      <c r="G31" s="200">
        <f>'Прилож № 4'!H119+'Прилож № 4'!H30</f>
        <v>20</v>
      </c>
      <c r="H31" s="40"/>
    </row>
    <row r="32" spans="1:8" ht="15.75">
      <c r="A32" s="140" t="s">
        <v>147</v>
      </c>
      <c r="B32" s="144" t="s">
        <v>36</v>
      </c>
      <c r="C32" s="9" t="s">
        <v>115</v>
      </c>
      <c r="D32" s="9" t="s">
        <v>39</v>
      </c>
      <c r="E32" s="9" t="s">
        <v>97</v>
      </c>
      <c r="F32" s="35"/>
      <c r="G32" s="200">
        <f>'Прилож № 4'!H31</f>
        <v>-1200</v>
      </c>
      <c r="H32" s="40"/>
    </row>
    <row r="33" spans="1:8" ht="15.75">
      <c r="A33" s="139" t="s">
        <v>132</v>
      </c>
      <c r="B33" s="142"/>
      <c r="C33" s="12"/>
      <c r="D33" s="5"/>
      <c r="E33" s="5"/>
      <c r="F33" s="35"/>
      <c r="G33" s="200"/>
      <c r="H33" s="40"/>
    </row>
    <row r="34" spans="1:8" ht="15.75">
      <c r="A34" s="139" t="s">
        <v>143</v>
      </c>
      <c r="B34" s="142" t="s">
        <v>36</v>
      </c>
      <c r="C34" s="12" t="s">
        <v>37</v>
      </c>
      <c r="D34" s="5" t="s">
        <v>39</v>
      </c>
      <c r="E34" s="5" t="s">
        <v>131</v>
      </c>
      <c r="F34" s="35"/>
      <c r="G34" s="200">
        <f>'Прилож № 4'!H33+'Прилож № 4'!H121+'Прилож № 4'!H108</f>
        <v>20144.5</v>
      </c>
      <c r="H34" s="40"/>
    </row>
    <row r="35" spans="1:8" ht="15.75">
      <c r="A35" s="139" t="s">
        <v>2</v>
      </c>
      <c r="B35" s="142" t="s">
        <v>36</v>
      </c>
      <c r="C35" s="12" t="s">
        <v>40</v>
      </c>
      <c r="D35" s="5" t="s">
        <v>66</v>
      </c>
      <c r="E35" s="5" t="s">
        <v>68</v>
      </c>
      <c r="F35" s="35"/>
      <c r="G35" s="200">
        <f>G38+G36</f>
        <v>5732.7</v>
      </c>
      <c r="H35" s="40"/>
    </row>
    <row r="36" spans="1:8" ht="15.75">
      <c r="A36" s="139" t="s">
        <v>95</v>
      </c>
      <c r="B36" s="142" t="s">
        <v>36</v>
      </c>
      <c r="C36" s="5" t="s">
        <v>40</v>
      </c>
      <c r="D36" s="5" t="s">
        <v>96</v>
      </c>
      <c r="E36" s="5" t="s">
        <v>68</v>
      </c>
      <c r="F36" s="35"/>
      <c r="G36" s="200">
        <f>G37</f>
        <v>0</v>
      </c>
      <c r="H36" s="40"/>
    </row>
    <row r="37" spans="1:8" ht="15.75">
      <c r="A37" s="140" t="s">
        <v>147</v>
      </c>
      <c r="B37" s="144" t="s">
        <v>36</v>
      </c>
      <c r="C37" s="9" t="s">
        <v>40</v>
      </c>
      <c r="D37" s="9" t="s">
        <v>96</v>
      </c>
      <c r="E37" s="9" t="s">
        <v>97</v>
      </c>
      <c r="F37" s="35"/>
      <c r="G37" s="200">
        <f>'Прилож № 4'!H36+'Прилож № 4'!H131</f>
        <v>0</v>
      </c>
      <c r="H37" s="40"/>
    </row>
    <row r="38" spans="1:8" ht="15.75">
      <c r="A38" s="139" t="s">
        <v>72</v>
      </c>
      <c r="B38" s="142" t="s">
        <v>36</v>
      </c>
      <c r="C38" s="12" t="s">
        <v>40</v>
      </c>
      <c r="D38" s="5" t="s">
        <v>114</v>
      </c>
      <c r="E38" s="5" t="s">
        <v>68</v>
      </c>
      <c r="F38" s="35"/>
      <c r="G38" s="200">
        <f>G42+G39+G40</f>
        <v>5732.7</v>
      </c>
      <c r="H38" s="40"/>
    </row>
    <row r="39" spans="1:8" ht="15.75">
      <c r="A39" s="139" t="s">
        <v>130</v>
      </c>
      <c r="B39" s="142" t="s">
        <v>36</v>
      </c>
      <c r="C39" s="12" t="s">
        <v>40</v>
      </c>
      <c r="D39" s="5" t="s">
        <v>114</v>
      </c>
      <c r="E39" s="5" t="s">
        <v>71</v>
      </c>
      <c r="F39" s="35"/>
      <c r="G39" s="200">
        <f>'Прилож № 4'!H38+'Прилож № 4'!H106</f>
        <v>4566</v>
      </c>
      <c r="H39" s="40"/>
    </row>
    <row r="40" spans="1:8" ht="26.25">
      <c r="A40" s="224" t="s">
        <v>160</v>
      </c>
      <c r="B40" s="142" t="s">
        <v>36</v>
      </c>
      <c r="C40" s="12" t="s">
        <v>40</v>
      </c>
      <c r="D40" s="5" t="s">
        <v>114</v>
      </c>
      <c r="E40" s="5" t="s">
        <v>161</v>
      </c>
      <c r="F40" s="35"/>
      <c r="G40" s="200">
        <f>'Прилож № 4'!H111+'Прилож № 4'!H133+'Прилож № 4'!H39+'Прилож № 4'!H124</f>
        <v>258.20000000000005</v>
      </c>
      <c r="H40" s="40"/>
    </row>
    <row r="41" spans="1:8" ht="15.75">
      <c r="A41" s="139" t="s">
        <v>41</v>
      </c>
      <c r="B41" s="142"/>
      <c r="C41" s="12"/>
      <c r="D41" s="5"/>
      <c r="E41" s="5"/>
      <c r="F41" s="35"/>
      <c r="G41" s="200"/>
      <c r="H41" s="40"/>
    </row>
    <row r="42" spans="1:8" ht="16.5" thickBot="1">
      <c r="A42" s="139" t="s">
        <v>73</v>
      </c>
      <c r="B42" s="142" t="s">
        <v>36</v>
      </c>
      <c r="C42" s="5" t="s">
        <v>40</v>
      </c>
      <c r="D42" s="5" t="s">
        <v>114</v>
      </c>
      <c r="E42" s="5" t="s">
        <v>9</v>
      </c>
      <c r="F42" s="5"/>
      <c r="G42" s="200">
        <f>'Прилож № 4'!H41+'Прилож № 4'!H126+'Прилож № 4'!H113</f>
        <v>908.5</v>
      </c>
      <c r="H42" s="210"/>
    </row>
    <row r="43" spans="1:8" ht="16.5" thickBot="1">
      <c r="A43" s="96" t="s">
        <v>5</v>
      </c>
      <c r="B43" s="150" t="s">
        <v>42</v>
      </c>
      <c r="C43" s="50" t="s">
        <v>67</v>
      </c>
      <c r="D43" s="49" t="s">
        <v>66</v>
      </c>
      <c r="E43" s="49" t="s">
        <v>68</v>
      </c>
      <c r="F43" s="28"/>
      <c r="G43" s="203">
        <f>G44+G47+G53</f>
        <v>826.9000000000001</v>
      </c>
      <c r="H43" s="250">
        <f>H44+H47+H53</f>
        <v>-444</v>
      </c>
    </row>
    <row r="44" spans="1:8" ht="15.75">
      <c r="A44" s="141" t="s">
        <v>6</v>
      </c>
      <c r="B44" s="146" t="s">
        <v>42</v>
      </c>
      <c r="C44" s="10" t="s">
        <v>43</v>
      </c>
      <c r="D44" s="11" t="s">
        <v>66</v>
      </c>
      <c r="E44" s="11" t="s">
        <v>68</v>
      </c>
      <c r="F44" s="37"/>
      <c r="G44" s="199">
        <f>G45</f>
        <v>-394</v>
      </c>
      <c r="H44" s="116">
        <f>H45</f>
        <v>-444</v>
      </c>
    </row>
    <row r="45" spans="1:8" ht="15.75">
      <c r="A45" s="139" t="s">
        <v>7</v>
      </c>
      <c r="B45" s="144" t="s">
        <v>42</v>
      </c>
      <c r="C45" s="12" t="s">
        <v>43</v>
      </c>
      <c r="D45" s="5" t="s">
        <v>44</v>
      </c>
      <c r="E45" s="5" t="s">
        <v>68</v>
      </c>
      <c r="F45" s="35"/>
      <c r="G45" s="200">
        <f>G46</f>
        <v>-394</v>
      </c>
      <c r="H45" s="115">
        <f>H46</f>
        <v>-444</v>
      </c>
    </row>
    <row r="46" spans="1:8" ht="15.75">
      <c r="A46" s="140" t="s">
        <v>45</v>
      </c>
      <c r="B46" s="144" t="s">
        <v>42</v>
      </c>
      <c r="C46" s="8" t="s">
        <v>43</v>
      </c>
      <c r="D46" s="9" t="s">
        <v>44</v>
      </c>
      <c r="E46" s="9" t="s">
        <v>11</v>
      </c>
      <c r="F46" s="36"/>
      <c r="G46" s="200">
        <f>'Прилож № 4'!H50</f>
        <v>-394</v>
      </c>
      <c r="H46" s="222">
        <f>'Прилож № 4'!I50</f>
        <v>-444</v>
      </c>
    </row>
    <row r="47" spans="1:8" ht="15.75">
      <c r="A47" s="140" t="s">
        <v>8</v>
      </c>
      <c r="B47" s="144" t="s">
        <v>42</v>
      </c>
      <c r="C47" s="8" t="s">
        <v>46</v>
      </c>
      <c r="D47" s="5" t="s">
        <v>66</v>
      </c>
      <c r="E47" s="5" t="s">
        <v>68</v>
      </c>
      <c r="F47" s="36"/>
      <c r="G47" s="200">
        <f>G49+G51</f>
        <v>1120.9</v>
      </c>
      <c r="H47" s="229">
        <f>H49</f>
        <v>0</v>
      </c>
    </row>
    <row r="48" spans="1:8" ht="15.75">
      <c r="A48" s="140" t="s">
        <v>47</v>
      </c>
      <c r="B48" s="144"/>
      <c r="C48" s="8"/>
      <c r="D48" s="9"/>
      <c r="E48" s="9"/>
      <c r="F48" s="36"/>
      <c r="G48" s="200"/>
      <c r="H48" s="115"/>
    </row>
    <row r="49" spans="1:8" ht="15.75">
      <c r="A49" s="140" t="s">
        <v>48</v>
      </c>
      <c r="B49" s="142" t="s">
        <v>42</v>
      </c>
      <c r="C49" s="8" t="s">
        <v>46</v>
      </c>
      <c r="D49" s="9" t="s">
        <v>49</v>
      </c>
      <c r="E49" s="5" t="s">
        <v>68</v>
      </c>
      <c r="F49" s="36"/>
      <c r="G49" s="201">
        <f>G50</f>
        <v>1090.9</v>
      </c>
      <c r="H49" s="229">
        <f>H50</f>
        <v>0</v>
      </c>
    </row>
    <row r="50" spans="1:8" ht="15.75">
      <c r="A50" s="139" t="s">
        <v>45</v>
      </c>
      <c r="B50" s="142" t="s">
        <v>42</v>
      </c>
      <c r="C50" s="5" t="s">
        <v>46</v>
      </c>
      <c r="D50" s="5" t="s">
        <v>49</v>
      </c>
      <c r="E50" s="5" t="s">
        <v>11</v>
      </c>
      <c r="F50" s="5"/>
      <c r="G50" s="200">
        <f>'Прилож № 4'!H54</f>
        <v>1090.9</v>
      </c>
      <c r="H50" s="216">
        <f>'Прилож № 4'!I54</f>
        <v>0</v>
      </c>
    </row>
    <row r="51" spans="1:8" ht="15.75">
      <c r="A51" s="4" t="s">
        <v>181</v>
      </c>
      <c r="B51" s="142" t="s">
        <v>42</v>
      </c>
      <c r="C51" s="5" t="s">
        <v>46</v>
      </c>
      <c r="D51" s="5" t="s">
        <v>182</v>
      </c>
      <c r="E51" s="5" t="s">
        <v>68</v>
      </c>
      <c r="F51" s="35"/>
      <c r="G51" s="200">
        <f>G52</f>
        <v>30</v>
      </c>
      <c r="H51" s="216"/>
    </row>
    <row r="52" spans="1:8" ht="15.75">
      <c r="A52" s="4" t="s">
        <v>45</v>
      </c>
      <c r="B52" s="142" t="s">
        <v>42</v>
      </c>
      <c r="C52" s="5" t="s">
        <v>46</v>
      </c>
      <c r="D52" s="5" t="s">
        <v>182</v>
      </c>
      <c r="E52" s="5" t="s">
        <v>11</v>
      </c>
      <c r="F52" s="35"/>
      <c r="G52" s="200">
        <f>'Прилож № 4'!H56</f>
        <v>30</v>
      </c>
      <c r="H52" s="216"/>
    </row>
    <row r="53" spans="1:8" ht="15.75">
      <c r="A53" s="139" t="s">
        <v>50</v>
      </c>
      <c r="B53" s="142" t="s">
        <v>42</v>
      </c>
      <c r="C53" s="5" t="s">
        <v>51</v>
      </c>
      <c r="D53" s="5" t="s">
        <v>66</v>
      </c>
      <c r="E53" s="5" t="s">
        <v>68</v>
      </c>
      <c r="F53" s="35"/>
      <c r="G53" s="200">
        <f>G54</f>
        <v>100</v>
      </c>
      <c r="H53" s="217"/>
    </row>
    <row r="54" spans="1:8" ht="15.75">
      <c r="A54" s="17" t="s">
        <v>155</v>
      </c>
      <c r="B54" s="12" t="s">
        <v>42</v>
      </c>
      <c r="C54" s="12" t="s">
        <v>51</v>
      </c>
      <c r="D54" s="5" t="s">
        <v>156</v>
      </c>
      <c r="E54" s="5" t="s">
        <v>68</v>
      </c>
      <c r="F54" s="35"/>
      <c r="G54" s="229">
        <f>G55+G56</f>
        <v>100</v>
      </c>
      <c r="H54" s="217"/>
    </row>
    <row r="55" spans="1:8" ht="15.75">
      <c r="A55" s="17" t="s">
        <v>45</v>
      </c>
      <c r="B55" s="12" t="s">
        <v>42</v>
      </c>
      <c r="C55" s="12" t="s">
        <v>51</v>
      </c>
      <c r="D55" s="5" t="s">
        <v>156</v>
      </c>
      <c r="E55" s="5" t="s">
        <v>11</v>
      </c>
      <c r="F55" s="35" t="s">
        <v>11</v>
      </c>
      <c r="G55" s="240">
        <f>'Прилож № 4'!H84</f>
        <v>0</v>
      </c>
      <c r="H55" s="217"/>
    </row>
    <row r="56" spans="1:8" ht="16.5" thickBot="1">
      <c r="A56" s="17" t="s">
        <v>157</v>
      </c>
      <c r="B56" s="12" t="s">
        <v>42</v>
      </c>
      <c r="C56" s="12" t="s">
        <v>159</v>
      </c>
      <c r="D56" s="5" t="s">
        <v>156</v>
      </c>
      <c r="E56" s="5" t="s">
        <v>158</v>
      </c>
      <c r="F56" s="35" t="s">
        <v>158</v>
      </c>
      <c r="G56" s="229">
        <f>'Прилож № 4'!H85</f>
        <v>100</v>
      </c>
      <c r="H56" s="217"/>
    </row>
    <row r="57" spans="1:8" ht="16.5" thickBot="1">
      <c r="A57" s="96" t="s">
        <v>52</v>
      </c>
      <c r="B57" s="76" t="s">
        <v>53</v>
      </c>
      <c r="C57" s="50" t="s">
        <v>67</v>
      </c>
      <c r="D57" s="49" t="s">
        <v>66</v>
      </c>
      <c r="E57" s="49" t="s">
        <v>68</v>
      </c>
      <c r="F57" s="82"/>
      <c r="G57" s="203">
        <f>G61+G59</f>
        <v>4294</v>
      </c>
      <c r="H57" s="250">
        <f>H61+H59</f>
        <v>444</v>
      </c>
    </row>
    <row r="58" spans="1:8" ht="15.75">
      <c r="A58" s="196" t="s">
        <v>10</v>
      </c>
      <c r="B58" s="242" t="s">
        <v>53</v>
      </c>
      <c r="C58" s="243" t="s">
        <v>54</v>
      </c>
      <c r="D58" s="244" t="s">
        <v>66</v>
      </c>
      <c r="E58" s="244" t="s">
        <v>68</v>
      </c>
      <c r="F58" s="241"/>
      <c r="G58" s="245">
        <f>G59</f>
        <v>3694</v>
      </c>
      <c r="H58" s="251">
        <f>H59</f>
        <v>444</v>
      </c>
    </row>
    <row r="59" spans="1:8" ht="15.75">
      <c r="A59" s="139" t="s">
        <v>55</v>
      </c>
      <c r="B59" s="142" t="s">
        <v>53</v>
      </c>
      <c r="C59" s="5" t="s">
        <v>54</v>
      </c>
      <c r="D59" s="5" t="s">
        <v>56</v>
      </c>
      <c r="E59" s="5" t="s">
        <v>68</v>
      </c>
      <c r="F59" s="35"/>
      <c r="G59" s="200">
        <f>G60</f>
        <v>3694</v>
      </c>
      <c r="H59" s="229">
        <f>H60</f>
        <v>444</v>
      </c>
    </row>
    <row r="60" spans="1:8" ht="15.75">
      <c r="A60" s="140" t="s">
        <v>45</v>
      </c>
      <c r="B60" s="142" t="s">
        <v>53</v>
      </c>
      <c r="C60" s="5" t="s">
        <v>54</v>
      </c>
      <c r="D60" s="5" t="s">
        <v>56</v>
      </c>
      <c r="E60" s="5" t="s">
        <v>11</v>
      </c>
      <c r="F60" s="35"/>
      <c r="G60" s="200">
        <f>'Прилож № 4'!H70</f>
        <v>3694</v>
      </c>
      <c r="H60" s="215">
        <f>'Прилож № 4'!I70</f>
        <v>444</v>
      </c>
    </row>
    <row r="61" spans="1:8" ht="15.75">
      <c r="A61" s="139" t="s">
        <v>60</v>
      </c>
      <c r="B61" s="142" t="s">
        <v>53</v>
      </c>
      <c r="C61" s="5" t="s">
        <v>61</v>
      </c>
      <c r="D61" s="9" t="s">
        <v>66</v>
      </c>
      <c r="E61" s="9" t="s">
        <v>68</v>
      </c>
      <c r="F61" s="35"/>
      <c r="G61" s="200">
        <f>G63</f>
        <v>600</v>
      </c>
      <c r="H61" s="217"/>
    </row>
    <row r="62" spans="1:8" ht="15.75">
      <c r="A62" s="139" t="s">
        <v>62</v>
      </c>
      <c r="B62" s="142"/>
      <c r="C62" s="5"/>
      <c r="D62" s="5"/>
      <c r="E62" s="5"/>
      <c r="F62" s="35"/>
      <c r="G62" s="200"/>
      <c r="H62" s="217"/>
    </row>
    <row r="63" spans="1:8" ht="15.75">
      <c r="A63" s="139" t="s">
        <v>63</v>
      </c>
      <c r="B63" s="142" t="s">
        <v>53</v>
      </c>
      <c r="C63" s="5" t="s">
        <v>61</v>
      </c>
      <c r="D63" s="5" t="s">
        <v>64</v>
      </c>
      <c r="E63" s="9" t="s">
        <v>68</v>
      </c>
      <c r="F63" s="35"/>
      <c r="G63" s="200">
        <f>G65</f>
        <v>600</v>
      </c>
      <c r="H63" s="217"/>
    </row>
    <row r="64" spans="1:8" ht="15.75">
      <c r="A64" s="139" t="s">
        <v>57</v>
      </c>
      <c r="B64" s="142"/>
      <c r="C64" s="5"/>
      <c r="D64" s="5"/>
      <c r="E64" s="5"/>
      <c r="F64" s="35"/>
      <c r="G64" s="200"/>
      <c r="H64" s="217"/>
    </row>
    <row r="65" spans="1:8" ht="16.5" thickBot="1">
      <c r="A65" s="139" t="s">
        <v>58</v>
      </c>
      <c r="B65" s="142" t="s">
        <v>53</v>
      </c>
      <c r="C65" s="5" t="s">
        <v>61</v>
      </c>
      <c r="D65" s="5" t="s">
        <v>64</v>
      </c>
      <c r="E65" s="5" t="s">
        <v>59</v>
      </c>
      <c r="F65" s="35"/>
      <c r="G65" s="200">
        <f>'Прилож № 4'!H91</f>
        <v>600</v>
      </c>
      <c r="H65" s="215"/>
    </row>
    <row r="66" spans="1:8" ht="16.5" thickBot="1">
      <c r="A66" s="103" t="s">
        <v>4</v>
      </c>
      <c r="B66" s="111" t="s">
        <v>65</v>
      </c>
      <c r="C66" s="50" t="s">
        <v>67</v>
      </c>
      <c r="D66" s="49" t="s">
        <v>66</v>
      </c>
      <c r="E66" s="49" t="s">
        <v>68</v>
      </c>
      <c r="F66" s="82"/>
      <c r="G66" s="203">
        <f>G67</f>
        <v>-45</v>
      </c>
      <c r="H66" s="234">
        <f>H67</f>
        <v>0</v>
      </c>
    </row>
    <row r="67" spans="1:8" ht="15.75">
      <c r="A67" s="19" t="s">
        <v>165</v>
      </c>
      <c r="B67" s="142" t="s">
        <v>65</v>
      </c>
      <c r="C67" s="11" t="s">
        <v>166</v>
      </c>
      <c r="D67" s="5"/>
      <c r="E67" s="9"/>
      <c r="F67" s="37"/>
      <c r="G67" s="199">
        <f>G68</f>
        <v>-45</v>
      </c>
      <c r="H67" s="235">
        <f>H68</f>
        <v>0</v>
      </c>
    </row>
    <row r="68" spans="1:8" ht="15.75">
      <c r="A68" s="17" t="s">
        <v>151</v>
      </c>
      <c r="B68" s="142" t="s">
        <v>65</v>
      </c>
      <c r="C68" s="11" t="s">
        <v>166</v>
      </c>
      <c r="D68" s="5" t="s">
        <v>152</v>
      </c>
      <c r="E68" s="9"/>
      <c r="F68" s="37"/>
      <c r="G68" s="199">
        <f>G69</f>
        <v>-45</v>
      </c>
      <c r="H68" s="235"/>
    </row>
    <row r="69" spans="1:8" ht="16.5" thickBot="1">
      <c r="A69" s="236" t="s">
        <v>153</v>
      </c>
      <c r="B69" s="142" t="s">
        <v>65</v>
      </c>
      <c r="C69" s="11" t="s">
        <v>166</v>
      </c>
      <c r="D69" s="5" t="s">
        <v>152</v>
      </c>
      <c r="E69" s="9" t="s">
        <v>154</v>
      </c>
      <c r="F69" s="37"/>
      <c r="G69" s="199">
        <f>'Прилож № 4'!H45</f>
        <v>-45</v>
      </c>
      <c r="H69" s="235"/>
    </row>
    <row r="70" spans="1:8" ht="16.5" thickBot="1">
      <c r="A70" s="103" t="s">
        <v>99</v>
      </c>
      <c r="B70" s="145"/>
      <c r="C70" s="14"/>
      <c r="D70" s="14"/>
      <c r="E70" s="14"/>
      <c r="F70" s="151"/>
      <c r="G70" s="203">
        <f>G12+G22+G28+G43+G57+G66</f>
        <v>33853.100000000006</v>
      </c>
      <c r="H70" s="203">
        <f>H12+H22+H28+H43+H57+H66</f>
        <v>0</v>
      </c>
    </row>
  </sheetData>
  <mergeCells count="7">
    <mergeCell ref="A7:H7"/>
    <mergeCell ref="A8:H8"/>
    <mergeCell ref="D1:H1"/>
    <mergeCell ref="D2:H2"/>
    <mergeCell ref="D3:H3"/>
    <mergeCell ref="D4:H4"/>
    <mergeCell ref="D5:H5"/>
  </mergeCells>
  <printOptions horizontalCentered="1"/>
  <pageMargins left="0.4330708661417323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6">
      <selection activeCell="A32" sqref="A32"/>
    </sheetView>
  </sheetViews>
  <sheetFormatPr defaultColWidth="8.796875" defaultRowHeight="15"/>
  <cols>
    <col min="1" max="1" width="46.3984375" style="0" customWidth="1"/>
    <col min="2" max="2" width="5.19921875" style="1" customWidth="1"/>
    <col min="3" max="3" width="6.09765625" style="1" customWidth="1"/>
    <col min="4" max="4" width="5.59765625" style="1" customWidth="1"/>
    <col min="5" max="5" width="7" style="1" customWidth="1"/>
    <col min="6" max="6" width="0.1015625" style="1" hidden="1" customWidth="1"/>
    <col min="7" max="7" width="5.59765625" style="0" customWidth="1"/>
    <col min="8" max="8" width="10.19921875" style="0" customWidth="1"/>
    <col min="9" max="9" width="10" style="0" customWidth="1"/>
  </cols>
  <sheetData>
    <row r="1" spans="5:9" ht="15.75">
      <c r="E1" s="278" t="s">
        <v>174</v>
      </c>
      <c r="F1" s="278"/>
      <c r="G1" s="278"/>
      <c r="H1" s="278"/>
      <c r="I1" s="278"/>
    </row>
    <row r="2" spans="5:9" ht="15.75">
      <c r="E2" s="278" t="s">
        <v>168</v>
      </c>
      <c r="F2" s="278"/>
      <c r="G2" s="278"/>
      <c r="H2" s="278"/>
      <c r="I2" s="278"/>
    </row>
    <row r="3" spans="5:9" ht="15.75">
      <c r="E3" s="278" t="s">
        <v>183</v>
      </c>
      <c r="F3" s="278"/>
      <c r="G3" s="278"/>
      <c r="H3" s="278"/>
      <c r="I3" s="278"/>
    </row>
    <row r="4" spans="5:9" ht="15.75">
      <c r="E4" s="278" t="s">
        <v>175</v>
      </c>
      <c r="F4" s="278"/>
      <c r="G4" s="278"/>
      <c r="H4" s="278"/>
      <c r="I4" s="278"/>
    </row>
    <row r="5" spans="5:9" ht="15.75">
      <c r="E5" s="279" t="s">
        <v>176</v>
      </c>
      <c r="F5" s="278"/>
      <c r="G5" s="278"/>
      <c r="H5" s="278"/>
      <c r="I5" s="278"/>
    </row>
    <row r="7" spans="1:9" ht="15.75">
      <c r="A7" s="274" t="s">
        <v>177</v>
      </c>
      <c r="B7" s="274"/>
      <c r="C7" s="274"/>
      <c r="D7" s="274"/>
      <c r="E7" s="274"/>
      <c r="F7" s="274"/>
      <c r="G7" s="274"/>
      <c r="H7" s="274"/>
      <c r="I7" s="274"/>
    </row>
    <row r="8" spans="1:6" ht="16.5" thickBot="1">
      <c r="A8" s="2"/>
      <c r="B8" s="3"/>
      <c r="C8" s="3"/>
      <c r="D8" s="3"/>
      <c r="E8" s="3"/>
      <c r="F8" s="3"/>
    </row>
    <row r="9" spans="1:9" ht="15.75">
      <c r="A9" s="32" t="s">
        <v>0</v>
      </c>
      <c r="B9" s="33" t="s">
        <v>75</v>
      </c>
      <c r="C9" s="30" t="s">
        <v>76</v>
      </c>
      <c r="D9" s="30" t="s">
        <v>82</v>
      </c>
      <c r="E9" s="30" t="s">
        <v>80</v>
      </c>
      <c r="F9" s="39"/>
      <c r="G9" s="34" t="s">
        <v>78</v>
      </c>
      <c r="H9" s="34" t="s">
        <v>79</v>
      </c>
      <c r="I9" s="182" t="s">
        <v>148</v>
      </c>
    </row>
    <row r="10" spans="1:9" ht="24" thickBot="1">
      <c r="A10" s="196"/>
      <c r="B10" s="197"/>
      <c r="C10" s="88"/>
      <c r="D10" s="88" t="s">
        <v>83</v>
      </c>
      <c r="E10" s="88" t="s">
        <v>77</v>
      </c>
      <c r="F10" s="29"/>
      <c r="G10" s="38"/>
      <c r="H10" s="38"/>
      <c r="I10" s="195" t="s">
        <v>149</v>
      </c>
    </row>
    <row r="11" spans="1:9" ht="16.5" thickBot="1">
      <c r="A11" s="48" t="s">
        <v>74</v>
      </c>
      <c r="B11" s="49" t="s">
        <v>133</v>
      </c>
      <c r="C11" s="77"/>
      <c r="D11" s="77"/>
      <c r="E11" s="77"/>
      <c r="F11" s="82"/>
      <c r="G11" s="45"/>
      <c r="H11" s="155">
        <f>H12+H19+H42+H26</f>
        <v>19783</v>
      </c>
      <c r="I11" s="135">
        <f>I12+I19+I42+I26</f>
        <v>0</v>
      </c>
    </row>
    <row r="12" spans="1:9" ht="15.75">
      <c r="A12" s="78" t="s">
        <v>15</v>
      </c>
      <c r="B12" s="79" t="s">
        <v>133</v>
      </c>
      <c r="C12" s="79" t="s">
        <v>16</v>
      </c>
      <c r="D12" s="79"/>
      <c r="E12" s="79"/>
      <c r="F12" s="46"/>
      <c r="G12" s="79"/>
      <c r="H12" s="183">
        <f>H15</f>
        <v>550</v>
      </c>
      <c r="I12" s="230">
        <f>I15</f>
        <v>0</v>
      </c>
    </row>
    <row r="13" spans="1:9" ht="15.75">
      <c r="A13" s="17" t="s">
        <v>19</v>
      </c>
      <c r="B13" s="5"/>
      <c r="C13" s="5"/>
      <c r="D13" s="5"/>
      <c r="E13" s="5"/>
      <c r="F13" s="35"/>
      <c r="G13" s="5"/>
      <c r="H13" s="18"/>
      <c r="I13" s="40"/>
    </row>
    <row r="14" spans="1:9" ht="15.75">
      <c r="A14" s="19" t="s">
        <v>20</v>
      </c>
      <c r="B14" s="5"/>
      <c r="C14" s="5"/>
      <c r="D14" s="5"/>
      <c r="E14" s="5"/>
      <c r="F14" s="35"/>
      <c r="G14" s="5"/>
      <c r="H14" s="18"/>
      <c r="I14" s="40"/>
    </row>
    <row r="15" spans="1:9" ht="15.75">
      <c r="A15" s="17" t="s">
        <v>21</v>
      </c>
      <c r="B15" s="12" t="s">
        <v>133</v>
      </c>
      <c r="C15" s="5" t="s">
        <v>16</v>
      </c>
      <c r="D15" s="5" t="s">
        <v>22</v>
      </c>
      <c r="E15" s="5"/>
      <c r="F15" s="35"/>
      <c r="G15" s="5"/>
      <c r="H15" s="184">
        <f>H16</f>
        <v>550</v>
      </c>
      <c r="I15" s="115">
        <f>I16</f>
        <v>0</v>
      </c>
    </row>
    <row r="16" spans="1:9" ht="15.75">
      <c r="A16" s="17" t="s">
        <v>18</v>
      </c>
      <c r="B16" s="12" t="s">
        <v>133</v>
      </c>
      <c r="C16" s="5" t="s">
        <v>16</v>
      </c>
      <c r="D16" s="5" t="s">
        <v>22</v>
      </c>
      <c r="E16" s="5" t="s">
        <v>17</v>
      </c>
      <c r="F16" s="35"/>
      <c r="G16" s="5"/>
      <c r="H16" s="184">
        <f>H17</f>
        <v>550</v>
      </c>
      <c r="I16" s="115">
        <f>I17</f>
        <v>0</v>
      </c>
    </row>
    <row r="17" spans="1:9" ht="15.75">
      <c r="A17" s="15" t="s">
        <v>69</v>
      </c>
      <c r="B17" s="12" t="s">
        <v>133</v>
      </c>
      <c r="C17" s="5" t="s">
        <v>16</v>
      </c>
      <c r="D17" s="5" t="s">
        <v>22</v>
      </c>
      <c r="E17" s="5" t="s">
        <v>17</v>
      </c>
      <c r="F17" s="35"/>
      <c r="G17" s="42" t="s">
        <v>70</v>
      </c>
      <c r="H17" s="184">
        <f>-150+700</f>
        <v>550</v>
      </c>
      <c r="I17" s="115"/>
    </row>
    <row r="18" spans="1:9" ht="15.75">
      <c r="A18" s="20" t="s">
        <v>23</v>
      </c>
      <c r="B18" s="22"/>
      <c r="C18" s="25"/>
      <c r="D18" s="24"/>
      <c r="E18" s="24"/>
      <c r="F18" s="47"/>
      <c r="G18" s="22"/>
      <c r="H18" s="187"/>
      <c r="I18" s="40"/>
    </row>
    <row r="19" spans="1:9" ht="15.75">
      <c r="A19" s="20" t="s">
        <v>24</v>
      </c>
      <c r="B19" s="22" t="s">
        <v>133</v>
      </c>
      <c r="C19" s="23" t="s">
        <v>25</v>
      </c>
      <c r="D19" s="24"/>
      <c r="E19" s="24"/>
      <c r="F19" s="47" t="s">
        <v>1</v>
      </c>
      <c r="G19" s="22"/>
      <c r="H19" s="185">
        <f>H21</f>
        <v>-1600</v>
      </c>
      <c r="I19" s="40"/>
    </row>
    <row r="20" spans="1:9" ht="15.75">
      <c r="A20" s="17" t="s">
        <v>26</v>
      </c>
      <c r="B20" s="5"/>
      <c r="C20" s="12"/>
      <c r="D20" s="5"/>
      <c r="E20" s="5"/>
      <c r="F20" s="35"/>
      <c r="G20" s="4"/>
      <c r="H20" s="18"/>
      <c r="I20" s="40"/>
    </row>
    <row r="21" spans="1:9" ht="15.75">
      <c r="A21" s="17" t="s">
        <v>27</v>
      </c>
      <c r="B21" s="5" t="s">
        <v>133</v>
      </c>
      <c r="C21" s="12" t="s">
        <v>25</v>
      </c>
      <c r="D21" s="5" t="s">
        <v>28</v>
      </c>
      <c r="E21" s="5"/>
      <c r="F21" s="35"/>
      <c r="G21" s="4"/>
      <c r="H21" s="184">
        <f>H22</f>
        <v>-1600</v>
      </c>
      <c r="I21" s="40"/>
    </row>
    <row r="22" spans="1:9" ht="15.75">
      <c r="A22" s="17" t="s">
        <v>29</v>
      </c>
      <c r="B22" s="5" t="s">
        <v>133</v>
      </c>
      <c r="C22" s="12" t="s">
        <v>25</v>
      </c>
      <c r="D22" s="5" t="s">
        <v>28</v>
      </c>
      <c r="E22" s="5" t="s">
        <v>30</v>
      </c>
      <c r="F22" s="35"/>
      <c r="G22" s="4"/>
      <c r="H22" s="184">
        <f>H25</f>
        <v>-1600</v>
      </c>
      <c r="I22" s="40"/>
    </row>
    <row r="23" spans="1:9" ht="15.75">
      <c r="A23" s="17" t="s">
        <v>31</v>
      </c>
      <c r="B23" s="5"/>
      <c r="C23" s="12"/>
      <c r="D23" s="5"/>
      <c r="E23" s="5"/>
      <c r="F23" s="35"/>
      <c r="G23" s="4"/>
      <c r="H23" s="18"/>
      <c r="I23" s="40"/>
    </row>
    <row r="24" spans="1:9" ht="15.75">
      <c r="A24" s="17" t="s">
        <v>32</v>
      </c>
      <c r="B24" s="5"/>
      <c r="C24" s="12"/>
      <c r="D24" s="5"/>
      <c r="E24" s="5"/>
      <c r="F24" s="35" t="s">
        <v>3</v>
      </c>
      <c r="G24" s="4"/>
      <c r="H24" s="18"/>
      <c r="I24" s="40"/>
    </row>
    <row r="25" spans="1:9" ht="15.75">
      <c r="A25" s="19" t="s">
        <v>33</v>
      </c>
      <c r="B25" s="9" t="s">
        <v>133</v>
      </c>
      <c r="C25" s="8" t="s">
        <v>25</v>
      </c>
      <c r="D25" s="9" t="s">
        <v>28</v>
      </c>
      <c r="E25" s="9" t="s">
        <v>30</v>
      </c>
      <c r="F25" s="36"/>
      <c r="G25" s="6">
        <v>261</v>
      </c>
      <c r="H25" s="188">
        <v>-1600</v>
      </c>
      <c r="I25" s="40"/>
    </row>
    <row r="26" spans="1:9" s="129" customFormat="1" ht="15.75">
      <c r="A26" s="20" t="s">
        <v>35</v>
      </c>
      <c r="B26" s="22" t="s">
        <v>133</v>
      </c>
      <c r="C26" s="23" t="s">
        <v>36</v>
      </c>
      <c r="D26" s="22"/>
      <c r="E26" s="22"/>
      <c r="F26" s="47"/>
      <c r="G26" s="26"/>
      <c r="H26" s="185">
        <f>H27+H34</f>
        <v>20878</v>
      </c>
      <c r="I26" s="220"/>
    </row>
    <row r="27" spans="1:9" ht="15.75">
      <c r="A27" s="17" t="s">
        <v>88</v>
      </c>
      <c r="B27" s="5" t="s">
        <v>133</v>
      </c>
      <c r="C27" s="12" t="s">
        <v>36</v>
      </c>
      <c r="D27" s="5" t="s">
        <v>37</v>
      </c>
      <c r="E27" s="5"/>
      <c r="F27" s="35"/>
      <c r="G27" s="4"/>
      <c r="H27" s="184">
        <f>H28</f>
        <v>18944.5</v>
      </c>
      <c r="I27" s="40"/>
    </row>
    <row r="28" spans="1:9" ht="15.75">
      <c r="A28" s="17" t="s">
        <v>134</v>
      </c>
      <c r="B28" s="5" t="s">
        <v>133</v>
      </c>
      <c r="C28" s="12" t="s">
        <v>36</v>
      </c>
      <c r="D28" s="5" t="s">
        <v>37</v>
      </c>
      <c r="E28" s="5" t="s">
        <v>39</v>
      </c>
      <c r="F28" s="35"/>
      <c r="G28" s="4"/>
      <c r="H28" s="184">
        <f>H33+H30+H31</f>
        <v>18944.5</v>
      </c>
      <c r="I28" s="40"/>
    </row>
    <row r="29" spans="1:9" ht="15" customHeight="1">
      <c r="A29" s="17" t="s">
        <v>187</v>
      </c>
      <c r="B29" s="5"/>
      <c r="C29" s="12"/>
      <c r="D29" s="5"/>
      <c r="E29" s="5"/>
      <c r="F29" s="35"/>
      <c r="G29" s="4"/>
      <c r="H29" s="184"/>
      <c r="I29" s="40"/>
    </row>
    <row r="30" spans="1:9" ht="15.75">
      <c r="A30" s="17" t="s">
        <v>130</v>
      </c>
      <c r="B30" s="5" t="s">
        <v>133</v>
      </c>
      <c r="C30" s="12" t="s">
        <v>36</v>
      </c>
      <c r="D30" s="5" t="s">
        <v>37</v>
      </c>
      <c r="E30" s="5" t="s">
        <v>39</v>
      </c>
      <c r="F30" s="35"/>
      <c r="G30" s="4">
        <v>197</v>
      </c>
      <c r="H30" s="184"/>
      <c r="I30" s="40"/>
    </row>
    <row r="31" spans="1:9" ht="15.75">
      <c r="A31" s="17" t="s">
        <v>164</v>
      </c>
      <c r="B31" s="5" t="s">
        <v>133</v>
      </c>
      <c r="C31" s="12" t="s">
        <v>36</v>
      </c>
      <c r="D31" s="5" t="s">
        <v>37</v>
      </c>
      <c r="E31" s="5" t="s">
        <v>39</v>
      </c>
      <c r="F31" s="35"/>
      <c r="G31" s="4">
        <v>214</v>
      </c>
      <c r="H31" s="184">
        <v>-1200</v>
      </c>
      <c r="I31" s="40"/>
    </row>
    <row r="32" spans="1:9" ht="15.75">
      <c r="A32" s="17" t="s">
        <v>187</v>
      </c>
      <c r="B32" s="5"/>
      <c r="C32" s="12"/>
      <c r="D32" s="5"/>
      <c r="E32" s="5"/>
      <c r="F32" s="35"/>
      <c r="G32" s="4"/>
      <c r="H32" s="184"/>
      <c r="I32" s="40"/>
    </row>
    <row r="33" spans="1:9" ht="15.75">
      <c r="A33" s="17" t="s">
        <v>135</v>
      </c>
      <c r="B33" s="5" t="s">
        <v>133</v>
      </c>
      <c r="C33" s="12" t="s">
        <v>36</v>
      </c>
      <c r="D33" s="5" t="s">
        <v>37</v>
      </c>
      <c r="E33" s="5" t="s">
        <v>39</v>
      </c>
      <c r="F33" s="35"/>
      <c r="G33" s="4">
        <v>410</v>
      </c>
      <c r="H33" s="184">
        <f>800+19144.5+200</f>
        <v>20144.5</v>
      </c>
      <c r="I33" s="40"/>
    </row>
    <row r="34" spans="1:9" ht="15.75">
      <c r="A34" s="17" t="s">
        <v>2</v>
      </c>
      <c r="B34" s="5" t="s">
        <v>133</v>
      </c>
      <c r="C34" s="12" t="s">
        <v>36</v>
      </c>
      <c r="D34" s="5" t="s">
        <v>40</v>
      </c>
      <c r="E34" s="5"/>
      <c r="F34" s="35"/>
      <c r="G34" s="4"/>
      <c r="H34" s="184">
        <f>H37+H35</f>
        <v>1933.5</v>
      </c>
      <c r="I34" s="40"/>
    </row>
    <row r="35" spans="1:9" ht="15.75">
      <c r="A35" s="17" t="s">
        <v>95</v>
      </c>
      <c r="B35" s="5" t="s">
        <v>133</v>
      </c>
      <c r="C35" s="12" t="s">
        <v>36</v>
      </c>
      <c r="D35" s="5" t="s">
        <v>40</v>
      </c>
      <c r="E35" s="5" t="s">
        <v>96</v>
      </c>
      <c r="F35" s="35"/>
      <c r="G35" s="4"/>
      <c r="H35" s="184">
        <f>H36</f>
        <v>0</v>
      </c>
      <c r="I35" s="40"/>
    </row>
    <row r="36" spans="1:9" ht="15.75">
      <c r="A36" s="17" t="s">
        <v>164</v>
      </c>
      <c r="B36" s="5" t="s">
        <v>133</v>
      </c>
      <c r="C36" s="12" t="s">
        <v>36</v>
      </c>
      <c r="D36" s="5" t="s">
        <v>40</v>
      </c>
      <c r="E36" s="5" t="s">
        <v>96</v>
      </c>
      <c r="F36" s="35"/>
      <c r="G36" s="4">
        <v>214</v>
      </c>
      <c r="H36" s="184"/>
      <c r="I36" s="40"/>
    </row>
    <row r="37" spans="1:9" ht="15.75">
      <c r="A37" s="17" t="s">
        <v>136</v>
      </c>
      <c r="B37" s="5" t="s">
        <v>133</v>
      </c>
      <c r="C37" s="12" t="s">
        <v>36</v>
      </c>
      <c r="D37" s="5" t="s">
        <v>40</v>
      </c>
      <c r="E37" s="5" t="s">
        <v>114</v>
      </c>
      <c r="F37" s="35"/>
      <c r="G37" s="4"/>
      <c r="H37" s="184">
        <f>H41+H38+H39</f>
        <v>1933.5</v>
      </c>
      <c r="I37" s="40"/>
    </row>
    <row r="38" spans="1:9" ht="15.75">
      <c r="A38" s="17" t="s">
        <v>130</v>
      </c>
      <c r="B38" s="5" t="s">
        <v>133</v>
      </c>
      <c r="C38" s="12" t="s">
        <v>36</v>
      </c>
      <c r="D38" s="5" t="s">
        <v>40</v>
      </c>
      <c r="E38" s="5" t="s">
        <v>114</v>
      </c>
      <c r="F38" s="35"/>
      <c r="G38" s="4">
        <v>197</v>
      </c>
      <c r="H38" s="184"/>
      <c r="I38" s="40"/>
    </row>
    <row r="39" spans="1:9" ht="15.75">
      <c r="A39" s="17" t="s">
        <v>185</v>
      </c>
      <c r="B39" s="5" t="s">
        <v>133</v>
      </c>
      <c r="C39" s="5" t="s">
        <v>36</v>
      </c>
      <c r="D39" s="5" t="s">
        <v>40</v>
      </c>
      <c r="E39" s="5" t="s">
        <v>114</v>
      </c>
      <c r="F39" s="5" t="s">
        <v>161</v>
      </c>
      <c r="G39" s="4">
        <v>411</v>
      </c>
      <c r="H39" s="184">
        <f>258.2+741.8</f>
        <v>1000</v>
      </c>
      <c r="I39" s="40"/>
    </row>
    <row r="40" spans="1:9" ht="15.75">
      <c r="A40" s="17" t="s">
        <v>84</v>
      </c>
      <c r="B40" s="5"/>
      <c r="C40" s="12"/>
      <c r="D40" s="5"/>
      <c r="E40" s="5"/>
      <c r="F40" s="35"/>
      <c r="G40" s="4"/>
      <c r="H40" s="184"/>
      <c r="I40" s="40"/>
    </row>
    <row r="41" spans="1:9" ht="15.75">
      <c r="A41" s="17" t="s">
        <v>85</v>
      </c>
      <c r="B41" s="5" t="s">
        <v>133</v>
      </c>
      <c r="C41" s="12" t="s">
        <v>36</v>
      </c>
      <c r="D41" s="5" t="s">
        <v>40</v>
      </c>
      <c r="E41" s="5" t="s">
        <v>114</v>
      </c>
      <c r="F41" s="35"/>
      <c r="G41" s="4">
        <v>412</v>
      </c>
      <c r="H41" s="184">
        <f>693.5-40+350-70</f>
        <v>933.5</v>
      </c>
      <c r="I41" s="40"/>
    </row>
    <row r="42" spans="1:9" ht="15.75">
      <c r="A42" s="20" t="s">
        <v>4</v>
      </c>
      <c r="B42" s="22" t="s">
        <v>133</v>
      </c>
      <c r="C42" s="23" t="s">
        <v>65</v>
      </c>
      <c r="D42" s="22"/>
      <c r="E42" s="22"/>
      <c r="F42" s="47"/>
      <c r="G42" s="26"/>
      <c r="H42" s="185">
        <f aca="true" t="shared" si="0" ref="H42:I44">H43</f>
        <v>-45</v>
      </c>
      <c r="I42" s="220">
        <f t="shared" si="0"/>
        <v>0</v>
      </c>
    </row>
    <row r="43" spans="1:9" ht="15.75">
      <c r="A43" s="19" t="s">
        <v>165</v>
      </c>
      <c r="B43" s="9" t="s">
        <v>133</v>
      </c>
      <c r="C43" s="8" t="s">
        <v>65</v>
      </c>
      <c r="D43" s="9" t="s">
        <v>166</v>
      </c>
      <c r="E43" s="9"/>
      <c r="F43" s="36"/>
      <c r="G43" s="6"/>
      <c r="H43" s="188">
        <f t="shared" si="0"/>
        <v>-45</v>
      </c>
      <c r="I43" s="231">
        <f t="shared" si="0"/>
        <v>0</v>
      </c>
    </row>
    <row r="44" spans="1:9" ht="15.75">
      <c r="A44" s="17" t="s">
        <v>151</v>
      </c>
      <c r="B44" s="9" t="s">
        <v>133</v>
      </c>
      <c r="C44" s="8" t="s">
        <v>65</v>
      </c>
      <c r="D44" s="9" t="s">
        <v>166</v>
      </c>
      <c r="E44" s="9" t="s">
        <v>152</v>
      </c>
      <c r="F44" s="36"/>
      <c r="G44" s="6"/>
      <c r="H44" s="188">
        <f t="shared" si="0"/>
        <v>-45</v>
      </c>
      <c r="I44" s="115">
        <f t="shared" si="0"/>
        <v>0</v>
      </c>
    </row>
    <row r="45" spans="1:9" ht="16.5" thickBot="1">
      <c r="A45" s="17" t="s">
        <v>153</v>
      </c>
      <c r="B45" s="5" t="s">
        <v>133</v>
      </c>
      <c r="C45" s="12" t="s">
        <v>65</v>
      </c>
      <c r="D45" s="5" t="s">
        <v>166</v>
      </c>
      <c r="E45" s="5" t="s">
        <v>152</v>
      </c>
      <c r="F45" s="35" t="s">
        <v>154</v>
      </c>
      <c r="G45" s="4">
        <v>483</v>
      </c>
      <c r="H45" s="188">
        <f>-10-3-32</f>
        <v>-45</v>
      </c>
      <c r="I45" s="231"/>
    </row>
    <row r="46" spans="1:9" ht="16.5" thickBot="1">
      <c r="A46" s="48" t="s">
        <v>86</v>
      </c>
      <c r="B46" s="49" t="s">
        <v>81</v>
      </c>
      <c r="C46" s="75"/>
      <c r="D46" s="76"/>
      <c r="E46" s="49"/>
      <c r="F46" s="51"/>
      <c r="G46" s="13"/>
      <c r="H46" s="189">
        <f>H47</f>
        <v>726.9000000000001</v>
      </c>
      <c r="I46" s="213">
        <f>I47</f>
        <v>-444</v>
      </c>
    </row>
    <row r="47" spans="1:9" ht="15.75">
      <c r="A47" s="53" t="s">
        <v>5</v>
      </c>
      <c r="B47" s="21" t="s">
        <v>81</v>
      </c>
      <c r="C47" s="55" t="s">
        <v>42</v>
      </c>
      <c r="D47" s="21"/>
      <c r="E47" s="21"/>
      <c r="F47" s="52"/>
      <c r="G47" s="54"/>
      <c r="H47" s="191">
        <f>H48+H51</f>
        <v>726.9000000000001</v>
      </c>
      <c r="I47" s="116">
        <f>I51+I48</f>
        <v>-444</v>
      </c>
    </row>
    <row r="48" spans="1:9" ht="15.75">
      <c r="A48" s="17" t="s">
        <v>6</v>
      </c>
      <c r="B48" s="5" t="s">
        <v>81</v>
      </c>
      <c r="C48" s="12" t="s">
        <v>42</v>
      </c>
      <c r="D48" s="5" t="s">
        <v>43</v>
      </c>
      <c r="E48" s="5"/>
      <c r="F48" s="35"/>
      <c r="G48" s="4"/>
      <c r="H48" s="184">
        <f>H49</f>
        <v>-394</v>
      </c>
      <c r="I48" s="115">
        <f>I49</f>
        <v>-444</v>
      </c>
    </row>
    <row r="49" spans="1:9" ht="15.75">
      <c r="A49" s="17" t="s">
        <v>7</v>
      </c>
      <c r="B49" s="5" t="s">
        <v>81</v>
      </c>
      <c r="C49" s="12" t="s">
        <v>42</v>
      </c>
      <c r="D49" s="5" t="s">
        <v>43</v>
      </c>
      <c r="E49" s="5" t="s">
        <v>44</v>
      </c>
      <c r="F49" s="35"/>
      <c r="G49" s="4"/>
      <c r="H49" s="184">
        <f>H50</f>
        <v>-394</v>
      </c>
      <c r="I49" s="115">
        <f>I50</f>
        <v>-444</v>
      </c>
    </row>
    <row r="50" spans="1:9" ht="15.75">
      <c r="A50" s="19" t="s">
        <v>45</v>
      </c>
      <c r="B50" s="9" t="s">
        <v>81</v>
      </c>
      <c r="C50" s="8" t="s">
        <v>42</v>
      </c>
      <c r="D50" s="9" t="s">
        <v>43</v>
      </c>
      <c r="E50" s="9" t="s">
        <v>44</v>
      </c>
      <c r="F50" s="36"/>
      <c r="G50" s="4">
        <v>327</v>
      </c>
      <c r="H50" s="184">
        <f>-444+50</f>
        <v>-394</v>
      </c>
      <c r="I50" s="115">
        <v>-444</v>
      </c>
    </row>
    <row r="51" spans="1:9" ht="15.75">
      <c r="A51" s="19" t="s">
        <v>8</v>
      </c>
      <c r="B51" s="9" t="s">
        <v>81</v>
      </c>
      <c r="C51" s="8" t="s">
        <v>42</v>
      </c>
      <c r="D51" s="9" t="s">
        <v>46</v>
      </c>
      <c r="E51" s="9"/>
      <c r="F51" s="36"/>
      <c r="G51" s="4"/>
      <c r="H51" s="184">
        <f>H53+H55</f>
        <v>1120.9</v>
      </c>
      <c r="I51" s="115">
        <f>I53</f>
        <v>0</v>
      </c>
    </row>
    <row r="52" spans="1:9" ht="15.75">
      <c r="A52" s="19" t="s">
        <v>47</v>
      </c>
      <c r="B52" s="9"/>
      <c r="C52" s="8"/>
      <c r="D52" s="9"/>
      <c r="E52" s="9"/>
      <c r="F52" s="36"/>
      <c r="G52" s="4"/>
      <c r="H52" s="184"/>
      <c r="I52" s="40"/>
    </row>
    <row r="53" spans="1:9" ht="15.75">
      <c r="A53" s="19" t="s">
        <v>48</v>
      </c>
      <c r="B53" s="9" t="s">
        <v>81</v>
      </c>
      <c r="C53" s="8" t="s">
        <v>42</v>
      </c>
      <c r="D53" s="9" t="s">
        <v>46</v>
      </c>
      <c r="E53" s="9" t="s">
        <v>49</v>
      </c>
      <c r="F53" s="36"/>
      <c r="G53" s="6"/>
      <c r="H53" s="184">
        <f>H54</f>
        <v>1090.9</v>
      </c>
      <c r="I53" s="115">
        <f>I54</f>
        <v>0</v>
      </c>
    </row>
    <row r="54" spans="1:9" ht="15.75">
      <c r="A54" s="17" t="s">
        <v>45</v>
      </c>
      <c r="B54" s="5" t="s">
        <v>81</v>
      </c>
      <c r="C54" s="5" t="s">
        <v>42</v>
      </c>
      <c r="D54" s="5" t="s">
        <v>46</v>
      </c>
      <c r="E54" s="5" t="s">
        <v>49</v>
      </c>
      <c r="F54" s="5"/>
      <c r="G54" s="4">
        <v>327</v>
      </c>
      <c r="H54" s="184">
        <f>30+660.9+400</f>
        <v>1090.9</v>
      </c>
      <c r="I54" s="115"/>
    </row>
    <row r="55" spans="1:9" ht="15.75">
      <c r="A55" s="4" t="s">
        <v>181</v>
      </c>
      <c r="B55" s="5" t="s">
        <v>81</v>
      </c>
      <c r="C55" s="5" t="s">
        <v>42</v>
      </c>
      <c r="D55" s="5" t="s">
        <v>46</v>
      </c>
      <c r="E55" s="5" t="s">
        <v>182</v>
      </c>
      <c r="F55" s="5"/>
      <c r="G55" s="4"/>
      <c r="H55" s="218">
        <f>H56</f>
        <v>30</v>
      </c>
      <c r="I55" s="218"/>
    </row>
    <row r="56" spans="1:9" ht="16.5" thickBot="1">
      <c r="A56" s="4" t="s">
        <v>45</v>
      </c>
      <c r="B56" s="5" t="s">
        <v>81</v>
      </c>
      <c r="C56" s="5" t="s">
        <v>42</v>
      </c>
      <c r="D56" s="5" t="s">
        <v>46</v>
      </c>
      <c r="E56" s="5" t="s">
        <v>182</v>
      </c>
      <c r="F56" s="5" t="s">
        <v>11</v>
      </c>
      <c r="G56" s="4">
        <v>327</v>
      </c>
      <c r="H56" s="218">
        <v>30</v>
      </c>
      <c r="I56" s="218"/>
    </row>
    <row r="57" spans="1:9" ht="15.75">
      <c r="A57" s="56" t="s">
        <v>89</v>
      </c>
      <c r="B57" s="57" t="s">
        <v>87</v>
      </c>
      <c r="C57" s="58"/>
      <c r="D57" s="57"/>
      <c r="E57" s="57"/>
      <c r="F57" s="59"/>
      <c r="G57" s="60"/>
      <c r="H57" s="183">
        <f>H67+H60</f>
        <v>5294</v>
      </c>
      <c r="I57" s="230">
        <f>I67</f>
        <v>444</v>
      </c>
    </row>
    <row r="58" spans="1:9" ht="16.5" thickBot="1">
      <c r="A58" s="61" t="s">
        <v>90</v>
      </c>
      <c r="B58" s="62"/>
      <c r="C58" s="63"/>
      <c r="D58" s="62"/>
      <c r="E58" s="62"/>
      <c r="F58" s="64"/>
      <c r="G58" s="65"/>
      <c r="H58" s="190"/>
      <c r="I58" s="212"/>
    </row>
    <row r="59" spans="1:9" ht="15.75">
      <c r="A59" s="20" t="s">
        <v>23</v>
      </c>
      <c r="B59" s="22"/>
      <c r="C59" s="25"/>
      <c r="D59" s="24"/>
      <c r="E59" s="24"/>
      <c r="F59" s="47"/>
      <c r="G59" s="22"/>
      <c r="H59" s="227"/>
      <c r="I59" s="214"/>
    </row>
    <row r="60" spans="1:9" ht="15.75">
      <c r="A60" s="20" t="s">
        <v>24</v>
      </c>
      <c r="B60" s="22" t="s">
        <v>87</v>
      </c>
      <c r="C60" s="23" t="s">
        <v>25</v>
      </c>
      <c r="D60" s="24"/>
      <c r="E60" s="24"/>
      <c r="F60" s="47" t="s">
        <v>1</v>
      </c>
      <c r="G60" s="22"/>
      <c r="H60" s="221">
        <f>H62</f>
        <v>1600</v>
      </c>
      <c r="I60" s="40"/>
    </row>
    <row r="61" spans="1:9" ht="15.75">
      <c r="A61" s="17" t="s">
        <v>26</v>
      </c>
      <c r="B61" s="5"/>
      <c r="C61" s="12"/>
      <c r="D61" s="5"/>
      <c r="E61" s="5"/>
      <c r="F61" s="35"/>
      <c r="G61" s="4"/>
      <c r="H61" s="221"/>
      <c r="I61" s="40"/>
    </row>
    <row r="62" spans="1:9" ht="15.75">
      <c r="A62" s="17" t="s">
        <v>27</v>
      </c>
      <c r="B62" s="5" t="s">
        <v>87</v>
      </c>
      <c r="C62" s="12" t="s">
        <v>25</v>
      </c>
      <c r="D62" s="5" t="s">
        <v>28</v>
      </c>
      <c r="E62" s="5"/>
      <c r="F62" s="35"/>
      <c r="G62" s="4"/>
      <c r="H62" s="218">
        <f>H63</f>
        <v>1600</v>
      </c>
      <c r="I62" s="40"/>
    </row>
    <row r="63" spans="1:9" ht="15.75">
      <c r="A63" s="17" t="s">
        <v>29</v>
      </c>
      <c r="B63" s="5" t="s">
        <v>87</v>
      </c>
      <c r="C63" s="12" t="s">
        <v>25</v>
      </c>
      <c r="D63" s="5" t="s">
        <v>28</v>
      </c>
      <c r="E63" s="5" t="s">
        <v>30</v>
      </c>
      <c r="F63" s="35"/>
      <c r="G63" s="4"/>
      <c r="H63" s="218">
        <f>H66</f>
        <v>1600</v>
      </c>
      <c r="I63" s="40"/>
    </row>
    <row r="64" spans="1:9" ht="15.75">
      <c r="A64" s="17" t="s">
        <v>31</v>
      </c>
      <c r="B64" s="5"/>
      <c r="C64" s="12"/>
      <c r="D64" s="5"/>
      <c r="E64" s="5"/>
      <c r="F64" s="35"/>
      <c r="G64" s="4"/>
      <c r="H64" s="221"/>
      <c r="I64" s="40"/>
    </row>
    <row r="65" spans="1:9" ht="15.75">
      <c r="A65" s="17" t="s">
        <v>32</v>
      </c>
      <c r="B65" s="5"/>
      <c r="C65" s="12"/>
      <c r="D65" s="5"/>
      <c r="E65" s="5"/>
      <c r="F65" s="35" t="s">
        <v>3</v>
      </c>
      <c r="G65" s="4"/>
      <c r="H65" s="221"/>
      <c r="I65" s="40"/>
    </row>
    <row r="66" spans="1:9" ht="15.75">
      <c r="A66" s="17" t="s">
        <v>33</v>
      </c>
      <c r="B66" s="5" t="s">
        <v>87</v>
      </c>
      <c r="C66" s="5" t="s">
        <v>25</v>
      </c>
      <c r="D66" s="5" t="s">
        <v>28</v>
      </c>
      <c r="E66" s="5" t="s">
        <v>30</v>
      </c>
      <c r="F66" s="5"/>
      <c r="G66" s="4">
        <v>261</v>
      </c>
      <c r="H66" s="218">
        <v>1600</v>
      </c>
      <c r="I66" s="40"/>
    </row>
    <row r="67" spans="1:9" ht="15.75">
      <c r="A67" s="53" t="s">
        <v>52</v>
      </c>
      <c r="B67" s="21" t="s">
        <v>87</v>
      </c>
      <c r="C67" s="55" t="s">
        <v>53</v>
      </c>
      <c r="D67" s="21"/>
      <c r="E67" s="21"/>
      <c r="F67" s="52"/>
      <c r="G67" s="54"/>
      <c r="H67" s="191">
        <f aca="true" t="shared" si="1" ref="H67:I69">H68</f>
        <v>3694</v>
      </c>
      <c r="I67" s="232">
        <f t="shared" si="1"/>
        <v>444</v>
      </c>
    </row>
    <row r="68" spans="1:9" ht="15.75">
      <c r="A68" s="17" t="s">
        <v>10</v>
      </c>
      <c r="B68" s="5" t="s">
        <v>87</v>
      </c>
      <c r="C68" s="12" t="s">
        <v>53</v>
      </c>
      <c r="D68" s="5" t="s">
        <v>54</v>
      </c>
      <c r="E68" s="5"/>
      <c r="F68" s="35"/>
      <c r="G68" s="4"/>
      <c r="H68" s="184">
        <f t="shared" si="1"/>
        <v>3694</v>
      </c>
      <c r="I68" s="115">
        <f t="shared" si="1"/>
        <v>444</v>
      </c>
    </row>
    <row r="69" spans="1:9" ht="15.75">
      <c r="A69" s="17" t="s">
        <v>55</v>
      </c>
      <c r="B69" s="5" t="s">
        <v>87</v>
      </c>
      <c r="C69" s="12" t="s">
        <v>53</v>
      </c>
      <c r="D69" s="5" t="s">
        <v>54</v>
      </c>
      <c r="E69" s="5" t="s">
        <v>56</v>
      </c>
      <c r="F69" s="35"/>
      <c r="G69" s="4"/>
      <c r="H69" s="184">
        <f t="shared" si="1"/>
        <v>3694</v>
      </c>
      <c r="I69" s="115">
        <f t="shared" si="1"/>
        <v>444</v>
      </c>
    </row>
    <row r="70" spans="1:9" ht="16.5" thickBot="1">
      <c r="A70" s="19" t="s">
        <v>45</v>
      </c>
      <c r="B70" s="5" t="s">
        <v>87</v>
      </c>
      <c r="C70" s="12" t="s">
        <v>53</v>
      </c>
      <c r="D70" s="5" t="s">
        <v>54</v>
      </c>
      <c r="E70" s="5" t="s">
        <v>56</v>
      </c>
      <c r="F70" s="35"/>
      <c r="G70" s="4">
        <v>327</v>
      </c>
      <c r="H70" s="184">
        <f>2000+1200+444+50</f>
        <v>3694</v>
      </c>
      <c r="I70" s="115">
        <v>444</v>
      </c>
    </row>
    <row r="71" spans="1:9" ht="15.75">
      <c r="A71" s="132" t="s">
        <v>118</v>
      </c>
      <c r="B71" s="57"/>
      <c r="C71" s="58"/>
      <c r="D71" s="57"/>
      <c r="E71" s="57"/>
      <c r="F71" s="59"/>
      <c r="G71" s="60"/>
      <c r="H71" s="183"/>
      <c r="I71" s="211"/>
    </row>
    <row r="72" spans="1:9" ht="16.5" thickBot="1">
      <c r="A72" s="133" t="s">
        <v>119</v>
      </c>
      <c r="B72" s="62" t="s">
        <v>70</v>
      </c>
      <c r="C72" s="63"/>
      <c r="D72" s="62"/>
      <c r="E72" s="62"/>
      <c r="F72" s="64"/>
      <c r="G72" s="67"/>
      <c r="H72" s="190">
        <f>H73</f>
        <v>80</v>
      </c>
      <c r="I72" s="212"/>
    </row>
    <row r="73" spans="1:9" ht="15.75">
      <c r="A73" s="53" t="s">
        <v>15</v>
      </c>
      <c r="B73" s="21" t="s">
        <v>70</v>
      </c>
      <c r="C73" s="21" t="s">
        <v>16</v>
      </c>
      <c r="D73" s="21"/>
      <c r="E73" s="21"/>
      <c r="F73" s="52"/>
      <c r="G73" s="21"/>
      <c r="H73" s="191">
        <f>H76</f>
        <v>80</v>
      </c>
      <c r="I73" s="214"/>
    </row>
    <row r="74" spans="1:9" ht="15.75">
      <c r="A74" s="17" t="s">
        <v>19</v>
      </c>
      <c r="B74" s="5"/>
      <c r="C74" s="5"/>
      <c r="D74" s="5"/>
      <c r="E74" s="5"/>
      <c r="F74" s="35"/>
      <c r="G74" s="5"/>
      <c r="H74" s="184"/>
      <c r="I74" s="40"/>
    </row>
    <row r="75" spans="1:9" ht="15.75">
      <c r="A75" s="19" t="s">
        <v>20</v>
      </c>
      <c r="B75" s="5"/>
      <c r="C75" s="5"/>
      <c r="D75" s="5"/>
      <c r="E75" s="5"/>
      <c r="F75" s="35"/>
      <c r="G75" s="5"/>
      <c r="H75" s="184"/>
      <c r="I75" s="40"/>
    </row>
    <row r="76" spans="1:9" ht="15.75">
      <c r="A76" s="17" t="s">
        <v>21</v>
      </c>
      <c r="B76" s="12" t="s">
        <v>70</v>
      </c>
      <c r="C76" s="5" t="s">
        <v>16</v>
      </c>
      <c r="D76" s="5" t="s">
        <v>22</v>
      </c>
      <c r="E76" s="5"/>
      <c r="F76" s="35"/>
      <c r="G76" s="5"/>
      <c r="H76" s="184">
        <f>H77</f>
        <v>80</v>
      </c>
      <c r="I76" s="40"/>
    </row>
    <row r="77" spans="1:9" ht="15.75">
      <c r="A77" s="17" t="s">
        <v>18</v>
      </c>
      <c r="B77" s="12" t="s">
        <v>70</v>
      </c>
      <c r="C77" s="5" t="s">
        <v>16</v>
      </c>
      <c r="D77" s="5" t="s">
        <v>22</v>
      </c>
      <c r="E77" s="5" t="s">
        <v>17</v>
      </c>
      <c r="F77" s="35"/>
      <c r="G77" s="5"/>
      <c r="H77" s="184">
        <f>H78</f>
        <v>80</v>
      </c>
      <c r="I77" s="40"/>
    </row>
    <row r="78" spans="1:9" ht="16.5" thickBot="1">
      <c r="A78" s="15" t="s">
        <v>69</v>
      </c>
      <c r="B78" s="12" t="s">
        <v>70</v>
      </c>
      <c r="C78" s="5" t="s">
        <v>16</v>
      </c>
      <c r="D78" s="5" t="s">
        <v>22</v>
      </c>
      <c r="E78" s="5" t="s">
        <v>17</v>
      </c>
      <c r="F78" s="35"/>
      <c r="G78" s="42" t="s">
        <v>70</v>
      </c>
      <c r="H78" s="184">
        <v>80</v>
      </c>
      <c r="I78" s="40"/>
    </row>
    <row r="79" spans="1:9" ht="15.75">
      <c r="A79" s="66" t="s">
        <v>127</v>
      </c>
      <c r="B79" s="68"/>
      <c r="C79" s="69"/>
      <c r="D79" s="68"/>
      <c r="E79" s="68"/>
      <c r="F79" s="70"/>
      <c r="G79" s="60"/>
      <c r="H79" s="183"/>
      <c r="I79" s="211"/>
    </row>
    <row r="80" spans="1:9" ht="16.5" thickBot="1">
      <c r="A80" s="61" t="s">
        <v>91</v>
      </c>
      <c r="B80" s="62" t="s">
        <v>137</v>
      </c>
      <c r="C80" s="63"/>
      <c r="D80" s="62"/>
      <c r="E80" s="62"/>
      <c r="F80" s="71"/>
      <c r="G80" s="65"/>
      <c r="H80" s="190">
        <f>H81+H86</f>
        <v>700</v>
      </c>
      <c r="I80" s="212"/>
    </row>
    <row r="81" spans="1:9" ht="15.75">
      <c r="A81" s="53" t="s">
        <v>5</v>
      </c>
      <c r="B81" s="55" t="s">
        <v>137</v>
      </c>
      <c r="C81" s="55" t="s">
        <v>42</v>
      </c>
      <c r="D81" s="21"/>
      <c r="E81" s="21"/>
      <c r="F81" s="52"/>
      <c r="G81" s="219"/>
      <c r="H81" s="191">
        <f>H82</f>
        <v>100</v>
      </c>
      <c r="I81" s="214"/>
    </row>
    <row r="82" spans="1:9" ht="15.75">
      <c r="A82" s="17" t="s">
        <v>50</v>
      </c>
      <c r="B82" s="12" t="s">
        <v>137</v>
      </c>
      <c r="C82" s="12" t="s">
        <v>42</v>
      </c>
      <c r="D82" s="5" t="s">
        <v>51</v>
      </c>
      <c r="E82" s="5"/>
      <c r="F82" s="35"/>
      <c r="G82" s="4"/>
      <c r="H82" s="184">
        <f>H83</f>
        <v>100</v>
      </c>
      <c r="I82" s="40"/>
    </row>
    <row r="83" spans="1:9" ht="15.75">
      <c r="A83" s="17" t="s">
        <v>155</v>
      </c>
      <c r="B83" s="12" t="s">
        <v>137</v>
      </c>
      <c r="C83" s="12" t="s">
        <v>42</v>
      </c>
      <c r="D83" s="5" t="s">
        <v>51</v>
      </c>
      <c r="E83" s="5" t="s">
        <v>156</v>
      </c>
      <c r="F83" s="35"/>
      <c r="G83" s="4"/>
      <c r="H83" s="184">
        <f>H84+H85</f>
        <v>100</v>
      </c>
      <c r="I83" s="40"/>
    </row>
    <row r="84" spans="1:9" ht="15.75">
      <c r="A84" s="17" t="s">
        <v>45</v>
      </c>
      <c r="B84" s="12" t="s">
        <v>137</v>
      </c>
      <c r="C84" s="12" t="s">
        <v>42</v>
      </c>
      <c r="D84" s="5" t="s">
        <v>51</v>
      </c>
      <c r="E84" s="5" t="s">
        <v>156</v>
      </c>
      <c r="F84" s="35" t="s">
        <v>11</v>
      </c>
      <c r="G84" s="4">
        <v>327</v>
      </c>
      <c r="H84" s="184"/>
      <c r="I84" s="40"/>
    </row>
    <row r="85" spans="1:9" ht="15.75">
      <c r="A85" s="17" t="s">
        <v>157</v>
      </c>
      <c r="B85" s="12" t="s">
        <v>137</v>
      </c>
      <c r="C85" s="12" t="s">
        <v>42</v>
      </c>
      <c r="D85" s="5" t="s">
        <v>51</v>
      </c>
      <c r="E85" s="5" t="s">
        <v>156</v>
      </c>
      <c r="F85" s="35" t="s">
        <v>158</v>
      </c>
      <c r="G85" s="4">
        <v>447</v>
      </c>
      <c r="H85" s="184">
        <v>100</v>
      </c>
      <c r="I85" s="40"/>
    </row>
    <row r="86" spans="1:9" ht="15.75">
      <c r="A86" s="20" t="s">
        <v>52</v>
      </c>
      <c r="B86" s="22" t="s">
        <v>137</v>
      </c>
      <c r="C86" s="23" t="s">
        <v>53</v>
      </c>
      <c r="D86" s="22"/>
      <c r="E86" s="22"/>
      <c r="F86" s="47"/>
      <c r="G86" s="26"/>
      <c r="H86" s="185">
        <f>H87</f>
        <v>600</v>
      </c>
      <c r="I86" s="40"/>
    </row>
    <row r="87" spans="1:9" ht="15.75">
      <c r="A87" s="17" t="s">
        <v>92</v>
      </c>
      <c r="B87" s="5" t="s">
        <v>137</v>
      </c>
      <c r="C87" s="12" t="s">
        <v>53</v>
      </c>
      <c r="D87" s="5" t="s">
        <v>61</v>
      </c>
      <c r="E87" s="5"/>
      <c r="F87" s="35"/>
      <c r="G87" s="4"/>
      <c r="H87" s="184">
        <f>H89</f>
        <v>600</v>
      </c>
      <c r="I87" s="40"/>
    </row>
    <row r="88" spans="1:9" ht="15.75">
      <c r="A88" s="17" t="s">
        <v>93</v>
      </c>
      <c r="B88" s="5"/>
      <c r="C88" s="12"/>
      <c r="D88" s="5"/>
      <c r="E88" s="5"/>
      <c r="F88" s="35"/>
      <c r="G88" s="4"/>
      <c r="H88" s="184"/>
      <c r="I88" s="40"/>
    </row>
    <row r="89" spans="1:9" ht="15.75">
      <c r="A89" s="17" t="s">
        <v>63</v>
      </c>
      <c r="B89" s="5" t="s">
        <v>137</v>
      </c>
      <c r="C89" s="12" t="s">
        <v>53</v>
      </c>
      <c r="D89" s="5" t="s">
        <v>61</v>
      </c>
      <c r="E89" s="5" t="s">
        <v>64</v>
      </c>
      <c r="F89" s="35"/>
      <c r="G89" s="4"/>
      <c r="H89" s="184">
        <f>H91</f>
        <v>600</v>
      </c>
      <c r="I89" s="40"/>
    </row>
    <row r="90" spans="1:9" ht="15.75">
      <c r="A90" s="17" t="s">
        <v>94</v>
      </c>
      <c r="B90" s="5"/>
      <c r="C90" s="12"/>
      <c r="D90" s="5"/>
      <c r="E90" s="5"/>
      <c r="F90" s="35"/>
      <c r="G90" s="4"/>
      <c r="H90" s="184"/>
      <c r="I90" s="40"/>
    </row>
    <row r="91" spans="1:9" ht="16.5" thickBot="1">
      <c r="A91" s="17" t="s">
        <v>58</v>
      </c>
      <c r="B91" s="5" t="s">
        <v>137</v>
      </c>
      <c r="C91" s="5" t="s">
        <v>53</v>
      </c>
      <c r="D91" s="5" t="s">
        <v>61</v>
      </c>
      <c r="E91" s="5" t="s">
        <v>64</v>
      </c>
      <c r="F91" s="5"/>
      <c r="G91" s="4">
        <v>455</v>
      </c>
      <c r="H91" s="184">
        <v>600</v>
      </c>
      <c r="I91" s="40"/>
    </row>
    <row r="92" spans="1:9" ht="15.75">
      <c r="A92" s="56" t="s">
        <v>120</v>
      </c>
      <c r="B92" s="57"/>
      <c r="C92" s="58"/>
      <c r="D92" s="57"/>
      <c r="E92" s="57"/>
      <c r="F92" s="59"/>
      <c r="G92" s="60"/>
      <c r="H92" s="183"/>
      <c r="I92" s="211"/>
    </row>
    <row r="93" spans="1:9" ht="16.5" thickBot="1">
      <c r="A93" s="61" t="s">
        <v>121</v>
      </c>
      <c r="B93" s="62" t="s">
        <v>138</v>
      </c>
      <c r="C93" s="63"/>
      <c r="D93" s="62"/>
      <c r="E93" s="62"/>
      <c r="F93" s="64"/>
      <c r="G93" s="65"/>
      <c r="H93" s="190">
        <f>H94+H103</f>
        <v>8016</v>
      </c>
      <c r="I93" s="212"/>
    </row>
    <row r="94" spans="1:9" ht="15.75">
      <c r="A94" s="53" t="s">
        <v>15</v>
      </c>
      <c r="B94" s="21" t="s">
        <v>138</v>
      </c>
      <c r="C94" s="21" t="s">
        <v>16</v>
      </c>
      <c r="D94" s="21"/>
      <c r="E94" s="21"/>
      <c r="F94" s="52"/>
      <c r="G94" s="21"/>
      <c r="H94" s="191">
        <f>H100+H97</f>
        <v>3450</v>
      </c>
      <c r="I94" s="214"/>
    </row>
    <row r="95" spans="1:9" ht="15.75">
      <c r="A95" s="17" t="s">
        <v>19</v>
      </c>
      <c r="B95" s="5"/>
      <c r="C95" s="5"/>
      <c r="D95" s="5"/>
      <c r="E95" s="5"/>
      <c r="F95" s="35"/>
      <c r="G95" s="5"/>
      <c r="H95" s="191"/>
      <c r="I95" s="214"/>
    </row>
    <row r="96" spans="1:9" ht="15.75">
      <c r="A96" s="19" t="s">
        <v>20</v>
      </c>
      <c r="B96" s="5"/>
      <c r="C96" s="5"/>
      <c r="D96" s="5"/>
      <c r="E96" s="5"/>
      <c r="F96" s="35"/>
      <c r="G96" s="5"/>
      <c r="H96" s="191"/>
      <c r="I96" s="214"/>
    </row>
    <row r="97" spans="1:9" ht="15.75">
      <c r="A97" s="17" t="s">
        <v>21</v>
      </c>
      <c r="B97" s="12" t="s">
        <v>133</v>
      </c>
      <c r="C97" s="5" t="s">
        <v>16</v>
      </c>
      <c r="D97" s="5" t="s">
        <v>22</v>
      </c>
      <c r="E97" s="5"/>
      <c r="F97" s="35"/>
      <c r="G97" s="5"/>
      <c r="H97" s="186">
        <f>H98</f>
        <v>-550</v>
      </c>
      <c r="I97" s="214"/>
    </row>
    <row r="98" spans="1:9" ht="15.75">
      <c r="A98" s="17" t="s">
        <v>18</v>
      </c>
      <c r="B98" s="12" t="s">
        <v>133</v>
      </c>
      <c r="C98" s="5" t="s">
        <v>16</v>
      </c>
      <c r="D98" s="5" t="s">
        <v>22</v>
      </c>
      <c r="E98" s="5" t="s">
        <v>17</v>
      </c>
      <c r="F98" s="35"/>
      <c r="G98" s="5"/>
      <c r="H98" s="186">
        <f>H99</f>
        <v>-550</v>
      </c>
      <c r="I98" s="214"/>
    </row>
    <row r="99" spans="1:9" ht="15.75">
      <c r="A99" s="15" t="s">
        <v>69</v>
      </c>
      <c r="B99" s="12" t="s">
        <v>133</v>
      </c>
      <c r="C99" s="5" t="s">
        <v>16</v>
      </c>
      <c r="D99" s="5" t="s">
        <v>22</v>
      </c>
      <c r="E99" s="5" t="s">
        <v>17</v>
      </c>
      <c r="F99" s="35"/>
      <c r="G99" s="42" t="s">
        <v>70</v>
      </c>
      <c r="H99" s="186">
        <f>150-700</f>
        <v>-550</v>
      </c>
      <c r="I99" s="214"/>
    </row>
    <row r="100" spans="1:9" ht="15.75">
      <c r="A100" s="17" t="s">
        <v>125</v>
      </c>
      <c r="B100" s="5" t="s">
        <v>138</v>
      </c>
      <c r="C100" s="5" t="s">
        <v>16</v>
      </c>
      <c r="D100" s="5" t="s">
        <v>126</v>
      </c>
      <c r="E100" s="5"/>
      <c r="F100" s="35"/>
      <c r="G100" s="5"/>
      <c r="H100" s="184">
        <f>H101</f>
        <v>4000</v>
      </c>
      <c r="I100" s="40"/>
    </row>
    <row r="101" spans="1:9" ht="15.75">
      <c r="A101" s="17" t="s">
        <v>18</v>
      </c>
      <c r="B101" s="12" t="s">
        <v>138</v>
      </c>
      <c r="C101" s="5" t="s">
        <v>16</v>
      </c>
      <c r="D101" s="5" t="s">
        <v>126</v>
      </c>
      <c r="E101" s="5" t="s">
        <v>17</v>
      </c>
      <c r="F101" s="35"/>
      <c r="G101" s="5"/>
      <c r="H101" s="184">
        <f>H102</f>
        <v>4000</v>
      </c>
      <c r="I101" s="40"/>
    </row>
    <row r="102" spans="1:9" ht="15.75">
      <c r="A102" s="17" t="s">
        <v>69</v>
      </c>
      <c r="B102" s="5" t="s">
        <v>138</v>
      </c>
      <c r="C102" s="5" t="s">
        <v>16</v>
      </c>
      <c r="D102" s="5" t="s">
        <v>126</v>
      </c>
      <c r="E102" s="5" t="s">
        <v>17</v>
      </c>
      <c r="F102" s="5"/>
      <c r="G102" s="42" t="s">
        <v>70</v>
      </c>
      <c r="H102" s="218">
        <v>4000</v>
      </c>
      <c r="I102" s="40"/>
    </row>
    <row r="103" spans="1:9" ht="15.75">
      <c r="A103" s="20" t="s">
        <v>35</v>
      </c>
      <c r="B103" s="22" t="s">
        <v>138</v>
      </c>
      <c r="C103" s="22" t="s">
        <v>36</v>
      </c>
      <c r="D103" s="22"/>
      <c r="E103" s="22"/>
      <c r="F103" s="22"/>
      <c r="G103" s="43"/>
      <c r="H103" s="221">
        <f>H104+H109</f>
        <v>4566</v>
      </c>
      <c r="I103" s="223"/>
    </row>
    <row r="104" spans="1:9" ht="15.75">
      <c r="A104" s="17" t="s">
        <v>88</v>
      </c>
      <c r="B104" s="5" t="s">
        <v>138</v>
      </c>
      <c r="C104" s="5" t="s">
        <v>36</v>
      </c>
      <c r="D104" s="5" t="s">
        <v>37</v>
      </c>
      <c r="E104" s="5"/>
      <c r="F104" s="5"/>
      <c r="G104" s="42"/>
      <c r="H104" s="218">
        <f>H105</f>
        <v>4566</v>
      </c>
      <c r="I104" s="40"/>
    </row>
    <row r="105" spans="1:9" ht="15.75">
      <c r="A105" s="17" t="s">
        <v>134</v>
      </c>
      <c r="B105" s="5" t="s">
        <v>138</v>
      </c>
      <c r="C105" s="5" t="s">
        <v>36</v>
      </c>
      <c r="D105" s="5" t="s">
        <v>37</v>
      </c>
      <c r="E105" s="5" t="s">
        <v>39</v>
      </c>
      <c r="F105" s="5"/>
      <c r="G105" s="42"/>
      <c r="H105" s="218">
        <f>H108+H106</f>
        <v>4566</v>
      </c>
      <c r="I105" s="40"/>
    </row>
    <row r="106" spans="1:9" ht="15.75">
      <c r="A106" s="17" t="s">
        <v>130</v>
      </c>
      <c r="B106" s="5" t="s">
        <v>138</v>
      </c>
      <c r="C106" s="5" t="s">
        <v>36</v>
      </c>
      <c r="D106" s="5" t="s">
        <v>37</v>
      </c>
      <c r="E106" s="5" t="s">
        <v>39</v>
      </c>
      <c r="F106" s="5"/>
      <c r="G106" s="42" t="s">
        <v>71</v>
      </c>
      <c r="H106" s="218">
        <f>900+3666</f>
        <v>4566</v>
      </c>
      <c r="I106" s="40"/>
    </row>
    <row r="107" spans="1:9" ht="15.75">
      <c r="A107" s="17" t="s">
        <v>187</v>
      </c>
      <c r="B107" s="5"/>
      <c r="C107" s="5"/>
      <c r="D107" s="5"/>
      <c r="E107" s="5"/>
      <c r="F107" s="5"/>
      <c r="G107" s="42"/>
      <c r="H107" s="218"/>
      <c r="I107" s="40"/>
    </row>
    <row r="108" spans="1:9" ht="15.75">
      <c r="A108" s="17" t="s">
        <v>135</v>
      </c>
      <c r="B108" s="5" t="s">
        <v>138</v>
      </c>
      <c r="C108" s="5" t="s">
        <v>36</v>
      </c>
      <c r="D108" s="5" t="s">
        <v>37</v>
      </c>
      <c r="E108" s="5" t="s">
        <v>39</v>
      </c>
      <c r="F108" s="5" t="s">
        <v>131</v>
      </c>
      <c r="G108" s="42" t="s">
        <v>131</v>
      </c>
      <c r="H108" s="218"/>
      <c r="I108" s="40"/>
    </row>
    <row r="109" spans="1:9" ht="15.75">
      <c r="A109" s="17" t="s">
        <v>2</v>
      </c>
      <c r="B109" s="5" t="s">
        <v>138</v>
      </c>
      <c r="C109" s="5" t="s">
        <v>36</v>
      </c>
      <c r="D109" s="5" t="s">
        <v>40</v>
      </c>
      <c r="E109" s="5"/>
      <c r="F109" s="5"/>
      <c r="G109" s="42"/>
      <c r="H109" s="218">
        <f>H110</f>
        <v>0</v>
      </c>
      <c r="I109" s="40"/>
    </row>
    <row r="110" spans="1:9" ht="15.75">
      <c r="A110" s="17" t="s">
        <v>136</v>
      </c>
      <c r="B110" s="5" t="s">
        <v>138</v>
      </c>
      <c r="C110" s="5" t="s">
        <v>36</v>
      </c>
      <c r="D110" s="5" t="s">
        <v>40</v>
      </c>
      <c r="E110" s="5" t="s">
        <v>114</v>
      </c>
      <c r="F110" s="5"/>
      <c r="G110" s="42"/>
      <c r="H110" s="218">
        <f>H111+H113</f>
        <v>0</v>
      </c>
      <c r="I110" s="40"/>
    </row>
    <row r="111" spans="1:9" ht="15.75">
      <c r="A111" s="17" t="s">
        <v>186</v>
      </c>
      <c r="B111" s="5" t="s">
        <v>138</v>
      </c>
      <c r="C111" s="5" t="s">
        <v>36</v>
      </c>
      <c r="D111" s="5" t="s">
        <v>40</v>
      </c>
      <c r="E111" s="5" t="s">
        <v>114</v>
      </c>
      <c r="F111" s="5" t="s">
        <v>161</v>
      </c>
      <c r="G111" s="42" t="s">
        <v>161</v>
      </c>
      <c r="H111" s="218"/>
      <c r="I111" s="40"/>
    </row>
    <row r="112" spans="1:9" ht="15.75">
      <c r="A112" s="17" t="s">
        <v>84</v>
      </c>
      <c r="B112" s="5"/>
      <c r="C112" s="12"/>
      <c r="D112" s="5"/>
      <c r="E112" s="5"/>
      <c r="F112" s="35"/>
      <c r="G112" s="4"/>
      <c r="H112" s="218"/>
      <c r="I112" s="40"/>
    </row>
    <row r="113" spans="1:9" ht="16.5" thickBot="1">
      <c r="A113" s="17" t="s">
        <v>85</v>
      </c>
      <c r="B113" s="5" t="s">
        <v>138</v>
      </c>
      <c r="C113" s="12" t="s">
        <v>36</v>
      </c>
      <c r="D113" s="5" t="s">
        <v>40</v>
      </c>
      <c r="E113" s="5" t="s">
        <v>114</v>
      </c>
      <c r="F113" s="35"/>
      <c r="G113" s="4">
        <v>412</v>
      </c>
      <c r="H113" s="194"/>
      <c r="I113" s="233"/>
    </row>
    <row r="114" spans="1:9" ht="15.75">
      <c r="A114" s="130" t="s">
        <v>116</v>
      </c>
      <c r="B114" s="57"/>
      <c r="C114" s="57"/>
      <c r="D114" s="57"/>
      <c r="E114" s="57"/>
      <c r="F114" s="57"/>
      <c r="G114" s="72"/>
      <c r="H114" s="192"/>
      <c r="I114" s="211"/>
    </row>
    <row r="115" spans="1:9" ht="16.5" thickBot="1">
      <c r="A115" s="131" t="s">
        <v>117</v>
      </c>
      <c r="B115" s="62" t="s">
        <v>139</v>
      </c>
      <c r="C115" s="62"/>
      <c r="D115" s="62"/>
      <c r="E115" s="62"/>
      <c r="F115" s="62"/>
      <c r="G115" s="73"/>
      <c r="H115" s="193">
        <f>H116</f>
        <v>-5</v>
      </c>
      <c r="I115" s="212"/>
    </row>
    <row r="116" spans="1:9" ht="15.75">
      <c r="A116" s="53" t="s">
        <v>35</v>
      </c>
      <c r="B116" s="21" t="s">
        <v>139</v>
      </c>
      <c r="C116" s="21" t="s">
        <v>36</v>
      </c>
      <c r="D116" s="21"/>
      <c r="E116" s="21"/>
      <c r="F116" s="21"/>
      <c r="G116" s="54"/>
      <c r="H116" s="191">
        <f>H117+H122</f>
        <v>-5</v>
      </c>
      <c r="I116" s="214"/>
    </row>
    <row r="117" spans="1:9" ht="15.75">
      <c r="A117" s="17" t="s">
        <v>88</v>
      </c>
      <c r="B117" s="5" t="s">
        <v>139</v>
      </c>
      <c r="C117" s="5" t="s">
        <v>36</v>
      </c>
      <c r="D117" s="5" t="s">
        <v>37</v>
      </c>
      <c r="E117" s="5"/>
      <c r="F117" s="5"/>
      <c r="G117" s="4"/>
      <c r="H117" s="184">
        <f>H118</f>
        <v>20</v>
      </c>
      <c r="I117" s="40"/>
    </row>
    <row r="118" spans="1:9" ht="15.75">
      <c r="A118" s="17" t="s">
        <v>38</v>
      </c>
      <c r="B118" s="5" t="s">
        <v>139</v>
      </c>
      <c r="C118" s="5" t="s">
        <v>36</v>
      </c>
      <c r="D118" s="5" t="s">
        <v>37</v>
      </c>
      <c r="E118" s="5" t="s">
        <v>39</v>
      </c>
      <c r="F118" s="5"/>
      <c r="G118" s="4"/>
      <c r="H118" s="184">
        <f>H119+H121</f>
        <v>20</v>
      </c>
      <c r="I118" s="40"/>
    </row>
    <row r="119" spans="1:9" ht="15.75">
      <c r="A119" s="19" t="s">
        <v>130</v>
      </c>
      <c r="B119" s="5" t="s">
        <v>139</v>
      </c>
      <c r="C119" s="9" t="s">
        <v>36</v>
      </c>
      <c r="D119" s="9" t="s">
        <v>37</v>
      </c>
      <c r="E119" s="9" t="s">
        <v>39</v>
      </c>
      <c r="F119" s="9"/>
      <c r="G119" s="6">
        <v>197</v>
      </c>
      <c r="H119" s="188">
        <f>10+10</f>
        <v>20</v>
      </c>
      <c r="I119" s="40"/>
    </row>
    <row r="120" spans="1:9" ht="15.75">
      <c r="A120" s="19" t="s">
        <v>188</v>
      </c>
      <c r="B120" s="9"/>
      <c r="C120" s="9"/>
      <c r="D120" s="9"/>
      <c r="E120" s="9"/>
      <c r="F120" s="9"/>
      <c r="G120" s="6"/>
      <c r="H120" s="188"/>
      <c r="I120" s="40"/>
    </row>
    <row r="121" spans="1:9" ht="15.75">
      <c r="A121" s="19" t="s">
        <v>140</v>
      </c>
      <c r="B121" s="9" t="s">
        <v>139</v>
      </c>
      <c r="C121" s="9" t="s">
        <v>36</v>
      </c>
      <c r="D121" s="9" t="s">
        <v>37</v>
      </c>
      <c r="E121" s="9" t="s">
        <v>39</v>
      </c>
      <c r="F121" s="9"/>
      <c r="G121" s="6">
        <v>410</v>
      </c>
      <c r="H121" s="188"/>
      <c r="I121" s="149"/>
    </row>
    <row r="122" spans="1:9" ht="15.75">
      <c r="A122" s="17" t="s">
        <v>2</v>
      </c>
      <c r="B122" s="5" t="s">
        <v>139</v>
      </c>
      <c r="C122" s="12" t="s">
        <v>36</v>
      </c>
      <c r="D122" s="5" t="s">
        <v>40</v>
      </c>
      <c r="E122" s="5"/>
      <c r="F122" s="35"/>
      <c r="G122" s="4"/>
      <c r="H122" s="218">
        <f>H123</f>
        <v>-25</v>
      </c>
      <c r="I122" s="40"/>
    </row>
    <row r="123" spans="1:9" ht="15.75">
      <c r="A123" s="17" t="s">
        <v>136</v>
      </c>
      <c r="B123" s="5" t="s">
        <v>139</v>
      </c>
      <c r="C123" s="12" t="s">
        <v>36</v>
      </c>
      <c r="D123" s="5" t="s">
        <v>40</v>
      </c>
      <c r="E123" s="5" t="s">
        <v>114</v>
      </c>
      <c r="F123" s="35"/>
      <c r="G123" s="4"/>
      <c r="H123" s="218">
        <f>H126+H124</f>
        <v>-25</v>
      </c>
      <c r="I123" s="40"/>
    </row>
    <row r="124" spans="1:9" ht="15.75">
      <c r="A124" s="17" t="s">
        <v>186</v>
      </c>
      <c r="B124" s="5" t="s">
        <v>139</v>
      </c>
      <c r="C124" s="5" t="s">
        <v>36</v>
      </c>
      <c r="D124" s="5" t="s">
        <v>40</v>
      </c>
      <c r="E124" s="5" t="s">
        <v>114</v>
      </c>
      <c r="F124" s="5" t="s">
        <v>161</v>
      </c>
      <c r="G124" s="4">
        <v>411</v>
      </c>
      <c r="H124" s="184">
        <v>0</v>
      </c>
      <c r="I124" s="40"/>
    </row>
    <row r="125" spans="1:9" ht="15.75">
      <c r="A125" s="17" t="s">
        <v>84</v>
      </c>
      <c r="B125" s="5"/>
      <c r="C125" s="12"/>
      <c r="D125" s="5"/>
      <c r="E125" s="5"/>
      <c r="F125" s="35"/>
      <c r="G125" s="4"/>
      <c r="H125" s="218"/>
      <c r="I125" s="40"/>
    </row>
    <row r="126" spans="1:9" ht="16.5" thickBot="1">
      <c r="A126" s="17" t="s">
        <v>85</v>
      </c>
      <c r="B126" s="5" t="s">
        <v>139</v>
      </c>
      <c r="C126" s="12" t="s">
        <v>36</v>
      </c>
      <c r="D126" s="5" t="s">
        <v>40</v>
      </c>
      <c r="E126" s="5" t="s">
        <v>114</v>
      </c>
      <c r="F126" s="35"/>
      <c r="G126" s="4">
        <v>412</v>
      </c>
      <c r="H126" s="218">
        <f>-30+3+2</f>
        <v>-25</v>
      </c>
      <c r="I126" s="40"/>
    </row>
    <row r="127" spans="1:9" ht="16.5" thickBot="1">
      <c r="A127" s="48" t="s">
        <v>162</v>
      </c>
      <c r="B127" s="49" t="s">
        <v>163</v>
      </c>
      <c r="C127" s="49"/>
      <c r="D127" s="49"/>
      <c r="E127" s="49"/>
      <c r="F127" s="49"/>
      <c r="G127" s="74"/>
      <c r="H127" s="225">
        <f>H128</f>
        <v>-741.8</v>
      </c>
      <c r="I127" s="226"/>
    </row>
    <row r="128" spans="1:9" ht="15.75">
      <c r="A128" s="20" t="s">
        <v>35</v>
      </c>
      <c r="B128" s="22" t="s">
        <v>163</v>
      </c>
      <c r="C128" s="22" t="s">
        <v>36</v>
      </c>
      <c r="D128" s="22"/>
      <c r="E128" s="22"/>
      <c r="F128" s="22"/>
      <c r="G128" s="26"/>
      <c r="H128" s="221">
        <f>H129</f>
        <v>-741.8</v>
      </c>
      <c r="I128" s="223"/>
    </row>
    <row r="129" spans="1:9" ht="15.75">
      <c r="A129" s="17" t="s">
        <v>2</v>
      </c>
      <c r="B129" s="5" t="s">
        <v>163</v>
      </c>
      <c r="C129" s="5" t="s">
        <v>36</v>
      </c>
      <c r="D129" s="5" t="s">
        <v>40</v>
      </c>
      <c r="E129" s="5"/>
      <c r="F129" s="5"/>
      <c r="G129" s="4"/>
      <c r="H129" s="218">
        <f>H132+H130</f>
        <v>-741.8</v>
      </c>
      <c r="I129" s="40"/>
    </row>
    <row r="130" spans="1:9" ht="15.75">
      <c r="A130" s="17" t="s">
        <v>95</v>
      </c>
      <c r="B130" s="5" t="s">
        <v>163</v>
      </c>
      <c r="C130" s="5" t="s">
        <v>36</v>
      </c>
      <c r="D130" s="5" t="s">
        <v>115</v>
      </c>
      <c r="E130" s="5" t="s">
        <v>96</v>
      </c>
      <c r="F130" s="5"/>
      <c r="G130" s="4"/>
      <c r="H130" s="218">
        <f>H131</f>
        <v>0</v>
      </c>
      <c r="I130" s="40"/>
    </row>
    <row r="131" spans="1:9" ht="15.75">
      <c r="A131" s="17" t="s">
        <v>147</v>
      </c>
      <c r="B131" s="5" t="s">
        <v>163</v>
      </c>
      <c r="C131" s="5" t="s">
        <v>36</v>
      </c>
      <c r="D131" s="5" t="s">
        <v>115</v>
      </c>
      <c r="E131" s="5" t="s">
        <v>96</v>
      </c>
      <c r="F131" s="5" t="s">
        <v>97</v>
      </c>
      <c r="G131" s="4">
        <v>214</v>
      </c>
      <c r="H131" s="218"/>
      <c r="I131" s="40"/>
    </row>
    <row r="132" spans="1:9" ht="15.75">
      <c r="A132" s="17" t="s">
        <v>72</v>
      </c>
      <c r="B132" s="5" t="s">
        <v>163</v>
      </c>
      <c r="C132" s="5" t="s">
        <v>36</v>
      </c>
      <c r="D132" s="5" t="s">
        <v>40</v>
      </c>
      <c r="E132" s="5" t="s">
        <v>114</v>
      </c>
      <c r="F132" s="5"/>
      <c r="G132" s="4"/>
      <c r="H132" s="218">
        <f>H133</f>
        <v>-741.8</v>
      </c>
      <c r="I132" s="40"/>
    </row>
    <row r="133" spans="1:9" ht="16.5" thickBot="1">
      <c r="A133" s="17" t="s">
        <v>186</v>
      </c>
      <c r="B133" s="5" t="s">
        <v>163</v>
      </c>
      <c r="C133" s="5" t="s">
        <v>36</v>
      </c>
      <c r="D133" s="5" t="s">
        <v>40</v>
      </c>
      <c r="E133" s="5" t="s">
        <v>114</v>
      </c>
      <c r="F133" s="5" t="s">
        <v>161</v>
      </c>
      <c r="G133" s="4">
        <v>411</v>
      </c>
      <c r="H133" s="218">
        <v>-741.8</v>
      </c>
      <c r="I133" s="40"/>
    </row>
    <row r="134" spans="1:9" ht="16.5" thickBot="1">
      <c r="A134" s="228" t="s">
        <v>98</v>
      </c>
      <c r="B134" s="14"/>
      <c r="C134" s="14"/>
      <c r="D134" s="14"/>
      <c r="E134" s="14"/>
      <c r="F134" s="14"/>
      <c r="G134" s="13"/>
      <c r="H134" s="189">
        <f>H11+H46+H57+H72+H80+H93+H115+H127</f>
        <v>33853.1</v>
      </c>
      <c r="I134" s="189">
        <f>I11+I46+I57+I72+I80+I93+I115+I127</f>
        <v>0</v>
      </c>
    </row>
  </sheetData>
  <mergeCells count="6">
    <mergeCell ref="A7:I7"/>
    <mergeCell ref="E1:I1"/>
    <mergeCell ref="E2:I2"/>
    <mergeCell ref="E3:I3"/>
    <mergeCell ref="E4:I4"/>
    <mergeCell ref="E5:I5"/>
  </mergeCells>
  <printOptions horizontalCentered="1"/>
  <pageMargins left="0.3937007874015748" right="0.2755905511811024" top="0.5118110236220472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5" sqref="F5:H5"/>
    </sheetView>
  </sheetViews>
  <sheetFormatPr defaultColWidth="8.796875" defaultRowHeight="15"/>
  <cols>
    <col min="1" max="1" width="2.8984375" style="0" customWidth="1"/>
    <col min="6" max="6" width="16.5" style="0" customWidth="1"/>
  </cols>
  <sheetData>
    <row r="1" spans="6:8" ht="15.75">
      <c r="F1" s="277" t="s">
        <v>179</v>
      </c>
      <c r="G1" s="277"/>
      <c r="H1" s="277"/>
    </row>
    <row r="2" spans="5:8" ht="15.75">
      <c r="E2" s="253"/>
      <c r="F2" s="277" t="s">
        <v>168</v>
      </c>
      <c r="G2" s="277"/>
      <c r="H2" s="277"/>
    </row>
    <row r="3" spans="5:8" ht="15.75">
      <c r="E3" s="253"/>
      <c r="F3" s="277" t="s">
        <v>183</v>
      </c>
      <c r="G3" s="277"/>
      <c r="H3" s="277"/>
    </row>
    <row r="4" spans="6:8" ht="15.75">
      <c r="F4" s="277" t="s">
        <v>180</v>
      </c>
      <c r="G4" s="277"/>
      <c r="H4" s="277"/>
    </row>
    <row r="5" spans="5:8" ht="15.75">
      <c r="E5" s="253"/>
      <c r="F5" s="277" t="s">
        <v>184</v>
      </c>
      <c r="G5" s="277"/>
      <c r="H5" s="277"/>
    </row>
    <row r="6" spans="5:8" ht="15.75">
      <c r="E6" s="239"/>
      <c r="F6" s="239"/>
      <c r="G6" s="239"/>
      <c r="H6" s="239"/>
    </row>
    <row r="7" spans="5:8" ht="15.75">
      <c r="E7" s="239"/>
      <c r="F7" s="239"/>
      <c r="G7" s="239"/>
      <c r="H7" s="239"/>
    </row>
    <row r="8" spans="1:10" ht="15.75">
      <c r="A8" s="254"/>
      <c r="B8" s="286" t="s">
        <v>178</v>
      </c>
      <c r="C8" s="286"/>
      <c r="D8" s="286"/>
      <c r="E8" s="286"/>
      <c r="F8" s="286"/>
      <c r="G8" s="286"/>
      <c r="H8" s="286"/>
      <c r="I8" s="252"/>
      <c r="J8" s="252"/>
    </row>
    <row r="9" spans="1:8" ht="15.75">
      <c r="A9" s="254"/>
      <c r="B9" s="274" t="s">
        <v>146</v>
      </c>
      <c r="C9" s="274"/>
      <c r="D9" s="274"/>
      <c r="E9" s="274"/>
      <c r="F9" s="274"/>
      <c r="G9" s="274"/>
      <c r="H9" s="274"/>
    </row>
    <row r="10" ht="16.5" thickBot="1"/>
    <row r="11" spans="2:8" ht="16.5" thickBot="1">
      <c r="B11" s="255"/>
      <c r="C11" s="256"/>
      <c r="D11" s="256"/>
      <c r="E11" s="256"/>
      <c r="F11" s="256"/>
      <c r="G11" s="257"/>
      <c r="H11" s="258" t="s">
        <v>102</v>
      </c>
    </row>
    <row r="12" spans="2:8" ht="15.75">
      <c r="B12" s="259"/>
      <c r="C12" s="260" t="s">
        <v>0</v>
      </c>
      <c r="D12" s="260"/>
      <c r="E12" s="260"/>
      <c r="F12" s="260"/>
      <c r="G12" s="261" t="s">
        <v>79</v>
      </c>
      <c r="H12" s="262" t="s">
        <v>111</v>
      </c>
    </row>
    <row r="13" spans="2:8" ht="16.5" thickBot="1">
      <c r="B13" s="263"/>
      <c r="C13" s="264"/>
      <c r="D13" s="264"/>
      <c r="E13" s="264"/>
      <c r="F13" s="264"/>
      <c r="G13" s="265"/>
      <c r="H13" s="266"/>
    </row>
    <row r="14" spans="2:8" ht="16.5" thickBot="1">
      <c r="B14" s="267" t="s">
        <v>74</v>
      </c>
      <c r="C14" s="268"/>
      <c r="D14" s="268"/>
      <c r="E14" s="268"/>
      <c r="F14" s="258"/>
      <c r="G14" s="258">
        <f>'Прилож № 4'!H15</f>
        <v>550</v>
      </c>
      <c r="H14" s="269"/>
    </row>
    <row r="15" spans="2:8" ht="16.5" thickBot="1">
      <c r="B15" s="255" t="s">
        <v>112</v>
      </c>
      <c r="C15" s="256"/>
      <c r="D15" s="256"/>
      <c r="E15" s="256"/>
      <c r="F15" s="262"/>
      <c r="G15" s="262">
        <v>-550</v>
      </c>
      <c r="H15" s="257"/>
    </row>
    <row r="16" spans="2:8" ht="15.75">
      <c r="B16" s="270" t="s">
        <v>122</v>
      </c>
      <c r="C16" s="271"/>
      <c r="D16" s="271"/>
      <c r="E16" s="271"/>
      <c r="F16" s="271"/>
      <c r="G16" s="255">
        <f>'Прилож № 4'!H76</f>
        <v>80</v>
      </c>
      <c r="H16" s="257"/>
    </row>
    <row r="17" spans="2:8" ht="15.75">
      <c r="B17" s="280" t="s">
        <v>123</v>
      </c>
      <c r="C17" s="281"/>
      <c r="D17" s="281"/>
      <c r="E17" s="281"/>
      <c r="F17" s="282"/>
      <c r="G17" s="259"/>
      <c r="H17" s="261"/>
    </row>
    <row r="18" spans="2:8" ht="16.5" thickBot="1">
      <c r="B18" s="283" t="s">
        <v>124</v>
      </c>
      <c r="C18" s="284"/>
      <c r="D18" s="284"/>
      <c r="E18" s="284"/>
      <c r="F18" s="285"/>
      <c r="G18" s="263"/>
      <c r="H18" s="265"/>
    </row>
    <row r="19" spans="2:8" ht="16.5" thickBot="1">
      <c r="B19" s="263" t="s">
        <v>113</v>
      </c>
      <c r="C19" s="264"/>
      <c r="D19" s="264"/>
      <c r="E19" s="264"/>
      <c r="F19" s="266"/>
      <c r="G19" s="272">
        <f>G14+G15+G16</f>
        <v>80</v>
      </c>
      <c r="H19" s="273">
        <f>H14+H15+H16</f>
        <v>0</v>
      </c>
    </row>
  </sheetData>
  <mergeCells count="9">
    <mergeCell ref="B17:F17"/>
    <mergeCell ref="B18:F18"/>
    <mergeCell ref="B9:H9"/>
    <mergeCell ref="B8:H8"/>
    <mergeCell ref="F5:H5"/>
    <mergeCell ref="F1:H1"/>
    <mergeCell ref="F2:H2"/>
    <mergeCell ref="F3:H3"/>
    <mergeCell ref="F4:H4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2006-10-20T13:55:09Z</cp:lastPrinted>
  <dcterms:created xsi:type="dcterms:W3CDTF">2002-11-11T07:39:40Z</dcterms:created>
  <dcterms:modified xsi:type="dcterms:W3CDTF">2006-10-20T13:55:52Z</dcterms:modified>
  <cp:category/>
  <cp:version/>
  <cp:contentType/>
  <cp:contentStatus/>
</cp:coreProperties>
</file>