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2"/>
  </bookViews>
  <sheets>
    <sheet name="Прилож № 2" sheetId="1" r:id="rId1"/>
    <sheet name="Прилож №3" sheetId="2" r:id="rId2"/>
    <sheet name="Прилож № 4" sheetId="3" r:id="rId3"/>
    <sheet name="Прилож №5" sheetId="4" r:id="rId4"/>
  </sheets>
  <definedNames/>
  <calcPr fullCalcOnLoad="1"/>
</workbook>
</file>

<file path=xl/sharedStrings.xml><?xml version="1.0" encoding="utf-8"?>
<sst xmlns="http://schemas.openxmlformats.org/spreadsheetml/2006/main" count="1134" uniqueCount="210">
  <si>
    <t>Наименование</t>
  </si>
  <si>
    <t>027</t>
  </si>
  <si>
    <t>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</si>
  <si>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</si>
  <si>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</si>
  <si>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</si>
  <si>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</si>
  <si>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260</t>
  </si>
  <si>
    <t>262</t>
  </si>
  <si>
    <t>Музеи и постоянные выставки</t>
  </si>
  <si>
    <t>Библиотеки</t>
  </si>
  <si>
    <t>412</t>
  </si>
  <si>
    <t xml:space="preserve">Здравоохранение </t>
  </si>
  <si>
    <t>327</t>
  </si>
  <si>
    <t>ФКРП</t>
  </si>
  <si>
    <t>ФКЦР</t>
  </si>
  <si>
    <t>ФКВР</t>
  </si>
  <si>
    <t>Общегосударственные  вопросы</t>
  </si>
  <si>
    <t>0100</t>
  </si>
  <si>
    <t>001 00 00</t>
  </si>
  <si>
    <t>Руководство и управление в сфере установленных  функций</t>
  </si>
  <si>
    <t>Функционирование  Правительства Российской Федерации,</t>
  </si>
  <si>
    <t xml:space="preserve"> высших органов исполнительной власти субъектов</t>
  </si>
  <si>
    <t xml:space="preserve"> Российской  Федерации, местных  администраций</t>
  </si>
  <si>
    <t>0104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</si>
  <si>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</si>
  <si>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</si>
  <si>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</si>
  <si>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</si>
  <si>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</si>
  <si>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</si>
  <si>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Мероприятия по благоустройству городских и сельских</t>
  </si>
  <si>
    <t>0700</t>
  </si>
  <si>
    <t>0701</t>
  </si>
  <si>
    <t>420 00 00</t>
  </si>
  <si>
    <t>Обеспечение деятельности подведомственных учреждений</t>
  </si>
  <si>
    <t>0702</t>
  </si>
  <si>
    <t>Школы-детские сады,школы начальные,неполные средние</t>
  </si>
  <si>
    <t>и средние</t>
  </si>
  <si>
    <t>421 00 00</t>
  </si>
  <si>
    <t>Молодежная политика и оздоровление детей</t>
  </si>
  <si>
    <t>0707</t>
  </si>
  <si>
    <t>Учреждения по внешкольной работе с детьми</t>
  </si>
  <si>
    <t>423 00 00</t>
  </si>
  <si>
    <t>Другие вопросы в области образования</t>
  </si>
  <si>
    <t>0709</t>
  </si>
  <si>
    <t>Культура,кинематография и средства</t>
  </si>
  <si>
    <t>масовой информации</t>
  </si>
  <si>
    <t>Культура</t>
  </si>
  <si>
    <t>0801</t>
  </si>
  <si>
    <t xml:space="preserve">Дворцы и  дома культуры, другие учреждения культуры </t>
  </si>
  <si>
    <t>и средств массовой информации</t>
  </si>
  <si>
    <t>440 00 00</t>
  </si>
  <si>
    <t>0800</t>
  </si>
  <si>
    <t>441 00 00</t>
  </si>
  <si>
    <t>442 00 00</t>
  </si>
  <si>
    <t>Театры, цирки, концертные и другие организации</t>
  </si>
  <si>
    <t>исполнительских искусств</t>
  </si>
  <si>
    <t>443 00 00</t>
  </si>
  <si>
    <t>Мероприятия в сфере культуры, кинематографии и средств</t>
  </si>
  <si>
    <t>массовой информации</t>
  </si>
  <si>
    <t>450 00 00</t>
  </si>
  <si>
    <t>Другие вопросы в области культуры, кинематографии</t>
  </si>
  <si>
    <t>0806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</si>
  <si>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</si>
  <si>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</si>
  <si>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</si>
  <si>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</si>
  <si>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</si>
  <si>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Охрана окружающей среды</t>
  </si>
  <si>
    <t>0600</t>
  </si>
  <si>
    <t>Другие вопросы в области охраны окружающей среды</t>
  </si>
  <si>
    <t>0604</t>
  </si>
  <si>
    <t>Другие вопросы в области здравоохранения и спорта</t>
  </si>
  <si>
    <t>0904</t>
  </si>
  <si>
    <t>000 00 00</t>
  </si>
  <si>
    <t>0000</t>
  </si>
  <si>
    <t>000</t>
  </si>
  <si>
    <t>Центральный аппарат</t>
  </si>
  <si>
    <t>005</t>
  </si>
  <si>
    <t>Поддержка коммунального хозяйства</t>
  </si>
  <si>
    <t>поселений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</si>
  <si>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</si>
  <si>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</si>
  <si>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</si>
  <si>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</si>
  <si>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</si>
  <si>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</si>
  <si>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</si>
  <si>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</si>
  <si>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</si>
  <si>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</si>
  <si>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Мероприятия по благоустройству городских и</t>
  </si>
  <si>
    <t>сельских поселений</t>
  </si>
  <si>
    <t>Управление образования</t>
  </si>
  <si>
    <t>003</t>
  </si>
  <si>
    <t>Управление культуры</t>
  </si>
  <si>
    <t>004</t>
  </si>
  <si>
    <t>Жилищное хозяйство</t>
  </si>
  <si>
    <t xml:space="preserve">Муниципальное учреждение здравоохранения </t>
  </si>
  <si>
    <t xml:space="preserve">                        "ДЦГБ"</t>
  </si>
  <si>
    <t>и делам молодежи</t>
  </si>
  <si>
    <t>Непрограммные инвестиции в основные фонды</t>
  </si>
  <si>
    <t>102 00 00</t>
  </si>
  <si>
    <t>214</t>
  </si>
  <si>
    <t>ИТОГО РАСХОДОВ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</si>
  <si>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</si>
  <si>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</si>
  <si>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</si>
  <si>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</si>
  <si>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</si>
  <si>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</si>
  <si>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</si>
  <si>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</si>
  <si>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>Функционирование  Правительства Российской Федерации</t>
  </si>
  <si>
    <t>Российской Федерации, местных администраций</t>
  </si>
  <si>
    <t xml:space="preserve">            в том числе</t>
  </si>
  <si>
    <t xml:space="preserve">                      ВСЕГО</t>
  </si>
  <si>
    <t>ФОТ</t>
  </si>
  <si>
    <t>Комитет по физической культуре, спорту, туризму</t>
  </si>
  <si>
    <t>Комитет по управлению имуществом г.Долгопрудный</t>
  </si>
  <si>
    <t xml:space="preserve">                                 Итого</t>
  </si>
  <si>
    <t>351 00 00</t>
  </si>
  <si>
    <t>0504</t>
  </si>
  <si>
    <t>Охрана окружающей среды(фонд "Экология")</t>
  </si>
  <si>
    <t>ООО "Управляющая компания</t>
  </si>
  <si>
    <t xml:space="preserve">                 " ЖилКомСервис"</t>
  </si>
  <si>
    <t>Управление администрации города по работе в</t>
  </si>
  <si>
    <t>микрорайонах Шереметьевский,Хлебниково,Павельцево</t>
  </si>
  <si>
    <t xml:space="preserve"> Комитет по управлению имуществом </t>
  </si>
  <si>
    <t>г. Долгопрудный</t>
  </si>
  <si>
    <t>Управление Администрацииг.Долгопрудный</t>
  </si>
  <si>
    <t>по работе с населением в микрорайонах</t>
  </si>
  <si>
    <t>Шереметьевский,Хлебниково,Павельцево</t>
  </si>
  <si>
    <t>Другие общегосударственные вопросы</t>
  </si>
  <si>
    <t>0115</t>
  </si>
  <si>
    <t xml:space="preserve">Комитет по физической культуре, спорту,туризму </t>
  </si>
  <si>
    <t>Субсидии</t>
  </si>
  <si>
    <t>410</t>
  </si>
  <si>
    <t>Мероприятия в области жилищного хозяйства по</t>
  </si>
  <si>
    <t>453</t>
  </si>
  <si>
    <t>Государственная поддержка в сфере культуры, кинема-</t>
  </si>
  <si>
    <t>тографии и средств массовой информации</t>
  </si>
  <si>
    <t>Руководство и управление в сфере установленных функций</t>
  </si>
  <si>
    <t>001</t>
  </si>
  <si>
    <t>Поддержка  жилищного хозяйства</t>
  </si>
  <si>
    <t>Мероприятия в области жилищного хозяйства по строитель-</t>
  </si>
  <si>
    <t>ству, реконструкции, приобретению жилых домов</t>
  </si>
  <si>
    <t>Поддержка  коммунального хозяйства</t>
  </si>
  <si>
    <t>Государственная поддержка в сфере культуры, кине-</t>
  </si>
  <si>
    <t>матографии и средств массовой информации</t>
  </si>
  <si>
    <t>006</t>
  </si>
  <si>
    <t>007</t>
  </si>
  <si>
    <t>009</t>
  </si>
  <si>
    <t>Мероприятия в области  жилищного хозяйства по строи-</t>
  </si>
  <si>
    <t>тельству, реконструкции и приобретению жилых домов</t>
  </si>
  <si>
    <t xml:space="preserve">                Текущие и капитальные расходы  бюджета  города на 2006 год                                 </t>
  </si>
  <si>
    <t xml:space="preserve"> по разделам и подразделам функциональной классификации расходов бюджетов Российской  Федерации</t>
  </si>
  <si>
    <t>строительству, реконструкции, приобретению жилых домов</t>
  </si>
  <si>
    <t>Расходы  бюджета  города на 2006 год по разделам, подразделам, целевым статьям</t>
  </si>
  <si>
    <t xml:space="preserve"> и видам расходов функциональной классификации расходов бюджетов Российской Федерации</t>
  </si>
  <si>
    <t>местного самоуправления, управлений и комитетов</t>
  </si>
  <si>
    <t>Строительство объектов общегражданского назначения</t>
  </si>
  <si>
    <t>в том числе</t>
  </si>
  <si>
    <t>за счет субвенции</t>
  </si>
  <si>
    <t>за счет субв.</t>
  </si>
  <si>
    <t>Организационно-воспитательная работа с молодежью</t>
  </si>
  <si>
    <t>431 00 00</t>
  </si>
  <si>
    <t>Меропрития в области коммунального хозяйства по развитию , реконструкции и замене инженерных сетей</t>
  </si>
  <si>
    <t>411</t>
  </si>
  <si>
    <t>МУП "Управление капитального строительства"</t>
  </si>
  <si>
    <t>010</t>
  </si>
  <si>
    <t>МУП "Архитектура "</t>
  </si>
  <si>
    <t>011</t>
  </si>
  <si>
    <t>Мероприятия по благоустройству городских и сельских поселений</t>
  </si>
  <si>
    <t>Строительство объектов общегражданского  назначения</t>
  </si>
  <si>
    <t>Здравоохранение (Инвестиционный фонд)</t>
  </si>
  <si>
    <t>01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</si>
  <si>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</si>
  <si>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</si>
  <si>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</si>
  <si>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</si>
  <si>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</si>
  <si>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</si>
  <si>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000 00 00   </t>
  </si>
  <si>
    <t>Общее образование (Инвестиционный фонд)</t>
  </si>
  <si>
    <t xml:space="preserve">Приложение №2 </t>
  </si>
  <si>
    <t>к решению Совета депутатов</t>
  </si>
  <si>
    <t>(Приложение № 2</t>
  </si>
  <si>
    <t>к НРСД от 26.12.2005 г. №80-нр)</t>
  </si>
  <si>
    <t>(Приложение №3</t>
  </si>
  <si>
    <t>к НРСД от 26.12.2005 г. № 80-нр)</t>
  </si>
  <si>
    <t>Приложение №4</t>
  </si>
  <si>
    <t>Приложение №3</t>
  </si>
  <si>
    <t>(Приложение № 4</t>
  </si>
  <si>
    <t>к НРСД  от 26.12.2005г. № 80-нр)</t>
  </si>
  <si>
    <t>Ведомственная структура расходов  бюджета города на 2006 г.</t>
  </si>
  <si>
    <t>Приложение №5</t>
  </si>
  <si>
    <t>(Приложение № 5</t>
  </si>
  <si>
    <t xml:space="preserve">Распределение ассигнований на 2006 год на содержание органов                       </t>
  </si>
  <si>
    <t>Социальная политика</t>
  </si>
  <si>
    <t>1000</t>
  </si>
  <si>
    <t>Социальное обеспечение населения</t>
  </si>
  <si>
    <t>1003</t>
  </si>
  <si>
    <t>Меры социальной поддержки граждан</t>
  </si>
  <si>
    <t>505 00 00</t>
  </si>
  <si>
    <t>Оказание социальной помощи</t>
  </si>
  <si>
    <t>483</t>
  </si>
  <si>
    <t>от 22.09.2006г  № 77-нр</t>
  </si>
  <si>
    <t>от 22.09.2006г № 77-нр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</si>
</sst>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49" fontId="2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3" fillId="0" borderId="24" xfId="0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5" xfId="0" applyNumberFormat="1" applyFont="1" applyBorder="1" applyAlignment="1">
      <alignment/>
    </xf>
    <xf numFmtId="0" fontId="3" fillId="0" borderId="26" xfId="0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9" xfId="0" applyFont="1" applyBorder="1" applyAlignment="1">
      <alignment/>
    </xf>
    <xf numFmtId="49" fontId="3" fillId="0" borderId="30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33" xfId="0" applyFont="1" applyBorder="1" applyAlignment="1">
      <alignment/>
    </xf>
    <xf numFmtId="49" fontId="3" fillId="0" borderId="34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49" fontId="1" fillId="0" borderId="2" xfId="0" applyNumberFormat="1" applyFont="1" applyBorder="1" applyAlignment="1">
      <alignment horizontal="right"/>
    </xf>
    <xf numFmtId="0" fontId="3" fillId="0" borderId="8" xfId="0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6" fillId="0" borderId="26" xfId="0" applyFont="1" applyBorder="1" applyAlignment="1">
      <alignment/>
    </xf>
    <xf numFmtId="49" fontId="2" fillId="0" borderId="2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23" xfId="0" applyFont="1" applyBorder="1" applyAlignment="1">
      <alignment/>
    </xf>
    <xf numFmtId="49" fontId="1" fillId="0" borderId="23" xfId="0" applyNumberFormat="1" applyFont="1" applyBorder="1" applyAlignment="1">
      <alignment/>
    </xf>
    <xf numFmtId="0" fontId="0" fillId="0" borderId="36" xfId="0" applyBorder="1" applyAlignment="1">
      <alignment/>
    </xf>
    <xf numFmtId="49" fontId="1" fillId="0" borderId="33" xfId="0" applyNumberFormat="1" applyFont="1" applyBorder="1" applyAlignment="1">
      <alignment/>
    </xf>
    <xf numFmtId="0" fontId="4" fillId="0" borderId="23" xfId="0" applyFont="1" applyBorder="1" applyAlignment="1">
      <alignment/>
    </xf>
    <xf numFmtId="49" fontId="2" fillId="0" borderId="41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49" fontId="3" fillId="0" borderId="41" xfId="0" applyNumberFormat="1" applyFont="1" applyBorder="1" applyAlignment="1">
      <alignment/>
    </xf>
    <xf numFmtId="49" fontId="3" fillId="0" borderId="45" xfId="0" applyNumberFormat="1" applyFont="1" applyBorder="1" applyAlignment="1">
      <alignment/>
    </xf>
    <xf numFmtId="0" fontId="3" fillId="0" borderId="46" xfId="0" applyFont="1" applyBorder="1" applyAlignment="1">
      <alignment/>
    </xf>
    <xf numFmtId="49" fontId="3" fillId="0" borderId="37" xfId="0" applyNumberFormat="1" applyFont="1" applyBorder="1" applyAlignment="1">
      <alignment/>
    </xf>
    <xf numFmtId="0" fontId="3" fillId="0" borderId="47" xfId="0" applyFont="1" applyBorder="1" applyAlignment="1">
      <alignment/>
    </xf>
    <xf numFmtId="0" fontId="3" fillId="0" borderId="36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48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7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64" fontId="7" fillId="0" borderId="37" xfId="0" applyNumberFormat="1" applyFont="1" applyBorder="1" applyAlignment="1">
      <alignment/>
    </xf>
    <xf numFmtId="164" fontId="7" fillId="0" borderId="41" xfId="0" applyNumberFormat="1" applyFont="1" applyBorder="1" applyAlignment="1">
      <alignment/>
    </xf>
    <xf numFmtId="164" fontId="5" fillId="0" borderId="42" xfId="0" applyNumberFormat="1" applyFont="1" applyBorder="1" applyAlignment="1">
      <alignment/>
    </xf>
    <xf numFmtId="164" fontId="7" fillId="0" borderId="45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64" fontId="5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49" xfId="0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>
      <alignment/>
    </xf>
    <xf numFmtId="164" fontId="0" fillId="0" borderId="37" xfId="0" applyNumberFormat="1" applyBorder="1" applyAlignment="1">
      <alignment/>
    </xf>
    <xf numFmtId="49" fontId="3" fillId="0" borderId="5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9" xfId="0" applyFon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3" fillId="0" borderId="37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49" fontId="1" fillId="0" borderId="11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56" xfId="0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57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1" fillId="0" borderId="58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1" fillId="0" borderId="59" xfId="0" applyNumberFormat="1" applyFont="1" applyBorder="1" applyAlignment="1">
      <alignment/>
    </xf>
    <xf numFmtId="0" fontId="1" fillId="0" borderId="60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61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62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0" fillId="0" borderId="65" xfId="0" applyNumberFormat="1" applyBorder="1" applyAlignment="1">
      <alignment/>
    </xf>
    <xf numFmtId="164" fontId="0" fillId="0" borderId="63" xfId="0" applyNumberFormat="1" applyBorder="1" applyAlignment="1">
      <alignment/>
    </xf>
    <xf numFmtId="164" fontId="5" fillId="0" borderId="64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164" fontId="7" fillId="0" borderId="43" xfId="0" applyNumberFormat="1" applyFont="1" applyBorder="1" applyAlignment="1">
      <alignment/>
    </xf>
    <xf numFmtId="49" fontId="3" fillId="0" borderId="59" xfId="0" applyNumberFormat="1" applyFont="1" applyBorder="1" applyAlignment="1">
      <alignment/>
    </xf>
    <xf numFmtId="49" fontId="1" fillId="0" borderId="60" xfId="0" applyNumberFormat="1" applyFont="1" applyBorder="1" applyAlignment="1">
      <alignment/>
    </xf>
    <xf numFmtId="49" fontId="1" fillId="0" borderId="58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49" fontId="2" fillId="0" borderId="59" xfId="0" applyNumberFormat="1" applyFont="1" applyBorder="1" applyAlignment="1">
      <alignment/>
    </xf>
    <xf numFmtId="49" fontId="3" fillId="0" borderId="61" xfId="0" applyNumberFormat="1" applyFont="1" applyBorder="1" applyAlignment="1">
      <alignment/>
    </xf>
    <xf numFmtId="49" fontId="2" fillId="0" borderId="66" xfId="0" applyNumberFormat="1" applyFont="1" applyBorder="1" applyAlignment="1">
      <alignment/>
    </xf>
    <xf numFmtId="49" fontId="1" fillId="0" borderId="17" xfId="0" applyNumberFormat="1" applyFont="1" applyFill="1" applyBorder="1" applyAlignment="1">
      <alignment/>
    </xf>
    <xf numFmtId="164" fontId="2" fillId="0" borderId="67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2" fillId="0" borderId="68" xfId="0" applyNumberFormat="1" applyFont="1" applyBorder="1" applyAlignment="1">
      <alignment/>
    </xf>
    <xf numFmtId="164" fontId="2" fillId="0" borderId="6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67" xfId="0" applyNumberFormat="1" applyFont="1" applyBorder="1" applyAlignment="1">
      <alignment/>
    </xf>
    <xf numFmtId="164" fontId="3" fillId="0" borderId="6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1" fillId="0" borderId="38" xfId="0" applyFont="1" applyBorder="1" applyAlignment="1">
      <alignment/>
    </xf>
    <xf numFmtId="49" fontId="2" fillId="0" borderId="20" xfId="0" applyNumberFormat="1" applyFont="1" applyBorder="1" applyAlignment="1">
      <alignment/>
    </xf>
    <xf numFmtId="49" fontId="7" fillId="0" borderId="17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67" xfId="0" applyNumberFormat="1" applyFont="1" applyBorder="1" applyAlignment="1">
      <alignment/>
    </xf>
    <xf numFmtId="164" fontId="7" fillId="0" borderId="68" xfId="0" applyNumberFormat="1" applyFont="1" applyBorder="1" applyAlignment="1">
      <alignment/>
    </xf>
    <xf numFmtId="164" fontId="7" fillId="0" borderId="7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2" fillId="0" borderId="19" xfId="0" applyFont="1" applyBorder="1" applyAlignment="1">
      <alignment/>
    </xf>
    <xf numFmtId="49" fontId="0" fillId="0" borderId="32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0" fontId="5" fillId="0" borderId="17" xfId="0" applyFont="1" applyBorder="1" applyAlignment="1">
      <alignment/>
    </xf>
    <xf numFmtId="49" fontId="1" fillId="0" borderId="21" xfId="0" applyNumberFormat="1" applyFont="1" applyFill="1" applyBorder="1" applyAlignment="1">
      <alignment/>
    </xf>
    <xf numFmtId="0" fontId="1" fillId="0" borderId="71" xfId="0" applyFont="1" applyBorder="1" applyAlignment="1">
      <alignment/>
    </xf>
    <xf numFmtId="0" fontId="1" fillId="0" borderId="72" xfId="0" applyFont="1" applyBorder="1" applyAlignment="1">
      <alignment/>
    </xf>
    <xf numFmtId="164" fontId="1" fillId="0" borderId="73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21" xfId="0" applyNumberFormat="1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0" fontId="1" fillId="0" borderId="48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71" xfId="0" applyNumberFormat="1" applyFont="1" applyBorder="1" applyAlignment="1">
      <alignment/>
    </xf>
    <xf numFmtId="0" fontId="1" fillId="0" borderId="7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49" fontId="2" fillId="0" borderId="6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1" fillId="0" borderId="21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73" xfId="0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73" xfId="0" applyNumberFormat="1" applyFont="1" applyBorder="1" applyAlignment="1">
      <alignment/>
    </xf>
    <xf numFmtId="0" fontId="2" fillId="0" borderId="36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1" fillId="0" borderId="74" xfId="0" applyFont="1" applyBorder="1" applyAlignment="1">
      <alignment/>
    </xf>
    <xf numFmtId="164" fontId="2" fillId="0" borderId="71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0" fontId="1" fillId="0" borderId="75" xfId="0" applyFont="1" applyBorder="1" applyAlignment="1">
      <alignment/>
    </xf>
    <xf numFmtId="49" fontId="3" fillId="0" borderId="32" xfId="0" applyNumberFormat="1" applyFont="1" applyBorder="1" applyAlignment="1">
      <alignment/>
    </xf>
    <xf numFmtId="164" fontId="3" fillId="0" borderId="76" xfId="0" applyNumberFormat="1" applyFont="1" applyBorder="1" applyAlignment="1">
      <alignment/>
    </xf>
    <xf numFmtId="0" fontId="0" fillId="0" borderId="0" xfId="0" applyAlignment="1">
      <alignment horizontal="center"/>
    </xf>
    <xf numFmtId="164" fontId="1" fillId="0" borderId="15" xfId="0" applyNumberFormat="1" applyFont="1" applyBorder="1" applyAlignment="1">
      <alignment/>
    </xf>
    <xf numFmtId="164" fontId="5" fillId="0" borderId="63" xfId="0" applyNumberFormat="1" applyFont="1" applyBorder="1" applyAlignment="1">
      <alignment/>
    </xf>
    <xf numFmtId="164" fontId="4" fillId="0" borderId="63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164" fontId="3" fillId="0" borderId="77" xfId="0" applyNumberFormat="1" applyFont="1" applyBorder="1" applyAlignment="1">
      <alignment/>
    </xf>
    <xf numFmtId="164" fontId="7" fillId="0" borderId="73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164" fontId="5" fillId="0" borderId="48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 horizontal="left"/>
    </xf>
    <xf numFmtId="0" fontId="0" fillId="0" borderId="49" xfId="0" applyBorder="1" applyAlignment="1">
      <alignment horizontal="left"/>
    </xf>
    <xf numFmtId="0" fontId="1" fillId="0" borderId="1" xfId="0" applyNumberFormat="1" applyFont="1" applyFill="1" applyBorder="1" applyAlignment="1">
      <alignment/>
    </xf>
    <xf numFmtId="164" fontId="5" fillId="0" borderId="2" xfId="0" applyNumberFormat="1" applyFont="1" applyBorder="1" applyAlignment="1">
      <alignment/>
    </xf>
    <xf numFmtId="0" fontId="1" fillId="0" borderId="56" xfId="0" applyNumberFormat="1" applyFont="1" applyFill="1" applyBorder="1" applyAlignment="1">
      <alignment/>
    </xf>
    <xf numFmtId="164" fontId="5" fillId="0" borderId="6" xfId="0" applyNumberFormat="1" applyFont="1" applyBorder="1" applyAlignment="1">
      <alignment/>
    </xf>
    <xf numFmtId="0" fontId="1" fillId="0" borderId="6" xfId="0" applyNumberFormat="1" applyFont="1" applyFill="1" applyBorder="1" applyAlignment="1">
      <alignment/>
    </xf>
    <xf numFmtId="0" fontId="3" fillId="0" borderId="73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164" fontId="3" fillId="0" borderId="68" xfId="0" applyNumberFormat="1" applyFont="1" applyBorder="1" applyAlignment="1">
      <alignment/>
    </xf>
    <xf numFmtId="164" fontId="3" fillId="0" borderId="73" xfId="0" applyNumberFormat="1" applyFont="1" applyBorder="1" applyAlignment="1">
      <alignment/>
    </xf>
    <xf numFmtId="0" fontId="3" fillId="0" borderId="73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1" fillId="0" borderId="15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164" fontId="5" fillId="0" borderId="20" xfId="0" applyNumberFormat="1" applyFont="1" applyBorder="1" applyAlignment="1">
      <alignment/>
    </xf>
    <xf numFmtId="164" fontId="0" fillId="0" borderId="37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1" xfId="0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E6" sqref="E6"/>
    </sheetView>
  </sheetViews>
  <sheetFormatPr defaultColWidth="8.796875" defaultRowHeight="15"/>
  <cols>
    <col min="1" max="1" width="44.5" style="0" customWidth="1"/>
    <col min="2" max="2" width="5.8984375" style="1" customWidth="1"/>
    <col min="3" max="3" width="5.5" style="1" customWidth="1"/>
    <col min="4" max="4" width="7.59765625" style="103" customWidth="1"/>
    <col min="5" max="5" width="7.69921875" style="1" customWidth="1"/>
    <col min="6" max="6" width="0.1015625" style="1" hidden="1" customWidth="1"/>
    <col min="7" max="7" width="6.5" style="0" customWidth="1"/>
    <col min="8" max="9" width="7.69921875" style="0" customWidth="1"/>
    <col min="10" max="10" width="8" style="0" customWidth="1"/>
  </cols>
  <sheetData>
    <row r="1" ht="15.75">
      <c r="B1" s="232" t="s">
        <v>186</v>
      </c>
    </row>
    <row r="2" ht="15.75">
      <c r="B2" s="232" t="s">
        <v>187</v>
      </c>
    </row>
    <row r="3" ht="15.75">
      <c r="B3" s="232" t="s">
        <v>208</v>
      </c>
    </row>
    <row r="4" ht="0.75" customHeight="1">
      <c r="B4" s="232"/>
    </row>
    <row r="5" ht="15.75">
      <c r="B5" s="232" t="s">
        <v>188</v>
      </c>
    </row>
    <row r="6" ht="15.75">
      <c r="B6" s="232" t="s">
        <v>189</v>
      </c>
    </row>
    <row r="8" spans="1:8" ht="15.75">
      <c r="A8" s="261" t="s">
        <v>156</v>
      </c>
      <c r="B8" s="261"/>
      <c r="C8" s="261"/>
      <c r="D8" s="261"/>
      <c r="E8" s="261"/>
      <c r="F8" s="261"/>
      <c r="G8" s="261"/>
      <c r="H8" s="261"/>
    </row>
    <row r="9" spans="1:8" ht="15.75">
      <c r="A9" s="261" t="s">
        <v>157</v>
      </c>
      <c r="B9" s="261"/>
      <c r="C9" s="261"/>
      <c r="D9" s="261"/>
      <c r="E9" s="261"/>
      <c r="F9" s="261"/>
      <c r="G9" s="261"/>
      <c r="H9" s="261"/>
    </row>
    <row r="10" spans="1:6" ht="16.5" thickBot="1">
      <c r="A10" s="2"/>
      <c r="B10" s="3"/>
      <c r="C10" s="3"/>
      <c r="E10" s="3"/>
      <c r="F10" s="3"/>
    </row>
    <row r="11" spans="1:10" ht="16.5" thickBot="1">
      <c r="A11" s="33" t="s">
        <v>0</v>
      </c>
      <c r="B11" s="74" t="s">
        <v>111</v>
      </c>
      <c r="C11" s="78" t="s">
        <v>14</v>
      </c>
      <c r="D11" s="104" t="s">
        <v>87</v>
      </c>
      <c r="E11" s="86" t="s">
        <v>112</v>
      </c>
      <c r="F11" s="81"/>
      <c r="G11" s="87"/>
      <c r="H11" s="82"/>
      <c r="I11" s="38"/>
      <c r="J11" s="38"/>
    </row>
    <row r="12" spans="1:10" ht="16.5" thickBot="1">
      <c r="A12" s="72"/>
      <c r="B12" s="75"/>
      <c r="C12" s="79"/>
      <c r="D12" s="105"/>
      <c r="E12" s="31" t="s">
        <v>107</v>
      </c>
      <c r="F12" s="30"/>
      <c r="G12" s="89" t="s">
        <v>113</v>
      </c>
      <c r="H12" s="82"/>
      <c r="I12" s="38"/>
      <c r="J12" s="38"/>
    </row>
    <row r="13" spans="1:10" ht="15.75">
      <c r="A13" s="72"/>
      <c r="B13" s="75"/>
      <c r="C13" s="79"/>
      <c r="D13" s="105"/>
      <c r="E13" s="77" t="s">
        <v>108</v>
      </c>
      <c r="F13" s="30"/>
      <c r="G13" s="83" t="s">
        <v>87</v>
      </c>
      <c r="H13" s="83" t="s">
        <v>109</v>
      </c>
      <c r="I13" s="38"/>
      <c r="J13" s="38"/>
    </row>
    <row r="14" spans="1:10" ht="16.5" thickBot="1">
      <c r="A14" s="73"/>
      <c r="B14" s="76"/>
      <c r="C14" s="80"/>
      <c r="D14" s="106"/>
      <c r="E14" s="32"/>
      <c r="F14" s="88"/>
      <c r="G14" s="70"/>
      <c r="H14" s="84" t="s">
        <v>110</v>
      </c>
      <c r="I14" s="38"/>
      <c r="J14" s="38"/>
    </row>
    <row r="15" spans="1:8" ht="16.5" thickBot="1">
      <c r="A15" s="85" t="s">
        <v>17</v>
      </c>
      <c r="B15" s="98" t="s">
        <v>18</v>
      </c>
      <c r="C15" s="98" t="s">
        <v>76</v>
      </c>
      <c r="D15" s="149">
        <f>D19+D20+D21</f>
        <v>3020</v>
      </c>
      <c r="E15" s="149">
        <f>E19+E20+E21</f>
        <v>1120</v>
      </c>
      <c r="F15" s="149">
        <f>F19+F20+F21</f>
        <v>0</v>
      </c>
      <c r="G15" s="149">
        <f>G19+G20+G21</f>
        <v>1900</v>
      </c>
      <c r="H15" s="157"/>
    </row>
    <row r="16" spans="1:8" ht="15.75">
      <c r="A16" s="17" t="s">
        <v>116</v>
      </c>
      <c r="B16" s="96"/>
      <c r="C16" s="170"/>
      <c r="D16" s="110"/>
      <c r="E16" s="109"/>
      <c r="F16" s="151"/>
      <c r="G16" s="112"/>
      <c r="H16" s="158"/>
    </row>
    <row r="17" spans="1:8" ht="15.75">
      <c r="A17" s="19" t="s">
        <v>114</v>
      </c>
      <c r="B17" s="91"/>
      <c r="C17" s="167"/>
      <c r="D17" s="109"/>
      <c r="E17" s="109"/>
      <c r="F17" s="152"/>
      <c r="G17" s="109"/>
      <c r="H17" s="159"/>
    </row>
    <row r="18" spans="1:8" ht="15.75">
      <c r="A18" s="19" t="s">
        <v>22</v>
      </c>
      <c r="B18" s="91"/>
      <c r="C18" s="167"/>
      <c r="D18" s="109"/>
      <c r="E18" s="109"/>
      <c r="F18" s="152"/>
      <c r="G18" s="109"/>
      <c r="H18" s="159"/>
    </row>
    <row r="19" spans="1:8" ht="15.75">
      <c r="A19" s="19" t="s">
        <v>115</v>
      </c>
      <c r="B19" s="91" t="s">
        <v>18</v>
      </c>
      <c r="C19" s="167" t="s">
        <v>24</v>
      </c>
      <c r="D19" s="109">
        <f>'Прилож №3'!F14</f>
        <v>2150</v>
      </c>
      <c r="E19" s="109">
        <f>D19-G19</f>
        <v>950</v>
      </c>
      <c r="F19" s="152"/>
      <c r="G19" s="109">
        <v>1200</v>
      </c>
      <c r="H19" s="159"/>
    </row>
    <row r="20" spans="1:8" ht="15.75">
      <c r="A20" s="19" t="s">
        <v>178</v>
      </c>
      <c r="B20" s="91" t="s">
        <v>18</v>
      </c>
      <c r="C20" s="167" t="s">
        <v>179</v>
      </c>
      <c r="D20" s="109">
        <f>'Прилож №3'!F17</f>
        <v>50</v>
      </c>
      <c r="E20" s="109">
        <f>D20-G20</f>
        <v>50</v>
      </c>
      <c r="F20" s="152"/>
      <c r="G20" s="109"/>
      <c r="H20" s="159"/>
    </row>
    <row r="21" spans="1:8" ht="16.5" thickBot="1">
      <c r="A21" s="7" t="s">
        <v>134</v>
      </c>
      <c r="B21" s="94" t="s">
        <v>18</v>
      </c>
      <c r="C21" s="168" t="s">
        <v>135</v>
      </c>
      <c r="D21" s="111">
        <f>'Прилож №3'!F20</f>
        <v>820</v>
      </c>
      <c r="E21" s="111">
        <f>D21-G21</f>
        <v>120</v>
      </c>
      <c r="F21" s="153"/>
      <c r="G21" s="111">
        <v>700</v>
      </c>
      <c r="H21" s="160"/>
    </row>
    <row r="22" spans="1:8" ht="16.5" thickBot="1">
      <c r="A22" s="85" t="s">
        <v>25</v>
      </c>
      <c r="B22" s="98" t="s">
        <v>26</v>
      </c>
      <c r="C22" s="65" t="s">
        <v>76</v>
      </c>
      <c r="D22" s="107">
        <f>D24+D25</f>
        <v>47096.9</v>
      </c>
      <c r="E22" s="107">
        <f>E24+E25</f>
        <v>41708.1</v>
      </c>
      <c r="F22" s="155">
        <f>F24+F25</f>
        <v>0</v>
      </c>
      <c r="G22" s="107">
        <f>G24+G25</f>
        <v>5388.8</v>
      </c>
      <c r="H22" s="107">
        <f>H24+H25</f>
        <v>5000</v>
      </c>
    </row>
    <row r="23" spans="1:8" ht="15.75">
      <c r="A23" s="17" t="s">
        <v>163</v>
      </c>
      <c r="B23" s="95"/>
      <c r="C23" s="166"/>
      <c r="D23" s="108"/>
      <c r="E23" s="108"/>
      <c r="F23" s="151"/>
      <c r="G23" s="112"/>
      <c r="H23" s="161"/>
    </row>
    <row r="24" spans="1:8" ht="15.75">
      <c r="A24" s="19" t="s">
        <v>98</v>
      </c>
      <c r="B24" s="91" t="s">
        <v>26</v>
      </c>
      <c r="C24" s="167" t="s">
        <v>27</v>
      </c>
      <c r="D24" s="109">
        <f>'Прилож №3'!F24</f>
        <v>9175.9</v>
      </c>
      <c r="E24" s="109">
        <f>D24-G24</f>
        <v>3787.0999999999995</v>
      </c>
      <c r="F24" s="152"/>
      <c r="G24" s="109">
        <f>5000+388.8</f>
        <v>5388.8</v>
      </c>
      <c r="H24" s="230">
        <v>5000</v>
      </c>
    </row>
    <row r="25" spans="1:8" ht="16.5" thickBot="1">
      <c r="A25" s="7" t="s">
        <v>2</v>
      </c>
      <c r="B25" s="94" t="s">
        <v>26</v>
      </c>
      <c r="C25" s="168" t="s">
        <v>30</v>
      </c>
      <c r="D25" s="111">
        <f>'Прилож №3'!F29</f>
        <v>37921</v>
      </c>
      <c r="E25" s="111">
        <f>D25-G25</f>
        <v>37921</v>
      </c>
      <c r="F25" s="148"/>
      <c r="G25" s="111"/>
      <c r="H25" s="160"/>
    </row>
    <row r="26" spans="1:8" ht="16.5" thickBot="1">
      <c r="A26" s="85" t="s">
        <v>69</v>
      </c>
      <c r="B26" s="93" t="s">
        <v>70</v>
      </c>
      <c r="C26" s="169" t="s">
        <v>76</v>
      </c>
      <c r="D26" s="107">
        <f>D28</f>
        <v>1500</v>
      </c>
      <c r="E26" s="107">
        <f>E28</f>
        <v>0</v>
      </c>
      <c r="F26" s="156">
        <f>F28</f>
        <v>0</v>
      </c>
      <c r="G26" s="107">
        <f>G28</f>
        <v>1500</v>
      </c>
      <c r="H26" s="107">
        <f>H28</f>
        <v>1500</v>
      </c>
    </row>
    <row r="27" spans="1:8" ht="15.75">
      <c r="A27" s="17" t="s">
        <v>116</v>
      </c>
      <c r="B27" s="90"/>
      <c r="C27" s="170"/>
      <c r="D27" s="108"/>
      <c r="E27" s="108"/>
      <c r="F27" s="151"/>
      <c r="G27" s="112"/>
      <c r="H27" s="161"/>
    </row>
    <row r="28" spans="1:8" ht="16.5" thickBot="1">
      <c r="A28" s="7" t="s">
        <v>71</v>
      </c>
      <c r="B28" s="94" t="s">
        <v>70</v>
      </c>
      <c r="C28" s="168" t="s">
        <v>72</v>
      </c>
      <c r="D28" s="111">
        <f>'Прилож №3'!F37</f>
        <v>1500</v>
      </c>
      <c r="E28" s="111">
        <f>D28-G28</f>
        <v>0</v>
      </c>
      <c r="F28" s="148"/>
      <c r="G28" s="111">
        <v>1500</v>
      </c>
      <c r="H28" s="163">
        <v>1500</v>
      </c>
    </row>
    <row r="29" spans="1:8" ht="16.5" thickBot="1">
      <c r="A29" s="85" t="s">
        <v>3</v>
      </c>
      <c r="B29" s="98" t="s">
        <v>32</v>
      </c>
      <c r="C29" s="65" t="s">
        <v>76</v>
      </c>
      <c r="D29" s="107">
        <f>D31+D32+D33+D34</f>
        <v>9411</v>
      </c>
      <c r="E29" s="107">
        <f>E31+E32+E33+E34</f>
        <v>4134</v>
      </c>
      <c r="F29" s="100">
        <f>F31+F32+F33+F34</f>
        <v>0</v>
      </c>
      <c r="G29" s="107">
        <f>G31+G32+G33+G34</f>
        <v>5277</v>
      </c>
      <c r="H29" s="107">
        <f>H31+H32+H33+H34</f>
        <v>5000</v>
      </c>
    </row>
    <row r="30" spans="1:9" ht="15.75">
      <c r="A30" s="17" t="s">
        <v>116</v>
      </c>
      <c r="B30" s="95"/>
      <c r="C30" s="166"/>
      <c r="D30" s="108"/>
      <c r="E30" s="112"/>
      <c r="F30" s="151"/>
      <c r="G30" s="112"/>
      <c r="H30" s="161"/>
      <c r="I30" s="29"/>
    </row>
    <row r="31" spans="1:8" ht="15.75">
      <c r="A31" s="19" t="s">
        <v>4</v>
      </c>
      <c r="B31" s="91" t="s">
        <v>32</v>
      </c>
      <c r="C31" s="167" t="s">
        <v>33</v>
      </c>
      <c r="D31" s="109">
        <f>'Прилож №3'!F41</f>
        <v>5450</v>
      </c>
      <c r="E31" s="109">
        <f>D31-G31</f>
        <v>450</v>
      </c>
      <c r="F31" s="152"/>
      <c r="G31" s="109">
        <v>5000</v>
      </c>
      <c r="H31" s="231">
        <v>5000</v>
      </c>
    </row>
    <row r="32" spans="1:8" ht="15.75">
      <c r="A32" s="19" t="s">
        <v>6</v>
      </c>
      <c r="B32" s="91" t="s">
        <v>32</v>
      </c>
      <c r="C32" s="167" t="s">
        <v>36</v>
      </c>
      <c r="D32" s="109">
        <f>'Прилож №3'!F46</f>
        <v>3231</v>
      </c>
      <c r="E32" s="109">
        <f>D32-G32</f>
        <v>2954</v>
      </c>
      <c r="F32" s="152"/>
      <c r="G32" s="109">
        <v>277</v>
      </c>
      <c r="H32" s="159"/>
    </row>
    <row r="33" spans="1:8" ht="15.75">
      <c r="A33" s="19" t="s">
        <v>40</v>
      </c>
      <c r="B33" s="91" t="s">
        <v>32</v>
      </c>
      <c r="C33" s="167" t="s">
        <v>41</v>
      </c>
      <c r="D33" s="109">
        <f>'Прилож №3'!F52</f>
        <v>600</v>
      </c>
      <c r="E33" s="109">
        <f>D33-G33</f>
        <v>600</v>
      </c>
      <c r="F33" s="152"/>
      <c r="G33" s="109"/>
      <c r="H33" s="159"/>
    </row>
    <row r="34" spans="1:8" ht="16.5" thickBot="1">
      <c r="A34" s="7" t="s">
        <v>44</v>
      </c>
      <c r="B34" s="94" t="s">
        <v>32</v>
      </c>
      <c r="C34" s="168" t="s">
        <v>45</v>
      </c>
      <c r="D34" s="111">
        <f>'Прилож №3'!F55</f>
        <v>130</v>
      </c>
      <c r="E34" s="109">
        <f>D34-G34</f>
        <v>130</v>
      </c>
      <c r="F34" s="148"/>
      <c r="G34" s="111"/>
      <c r="H34" s="160"/>
    </row>
    <row r="35" spans="1:8" ht="15.75">
      <c r="A35" s="99" t="s">
        <v>46</v>
      </c>
      <c r="B35" s="96"/>
      <c r="C35" s="171"/>
      <c r="D35" s="110"/>
      <c r="E35" s="110"/>
      <c r="F35" s="154" t="s">
        <v>7</v>
      </c>
      <c r="G35" s="164"/>
      <c r="H35" s="158"/>
    </row>
    <row r="36" spans="1:8" ht="16.5" thickBot="1">
      <c r="A36" s="97" t="s">
        <v>47</v>
      </c>
      <c r="B36" s="92" t="s">
        <v>53</v>
      </c>
      <c r="C36" s="172" t="s">
        <v>76</v>
      </c>
      <c r="D36" s="165">
        <f>D38+D40</f>
        <v>2811</v>
      </c>
      <c r="E36" s="165">
        <f>E38+E40</f>
        <v>2811</v>
      </c>
      <c r="F36" s="165" t="e">
        <f>F38+#REF!+F40+#REF!</f>
        <v>#REF!</v>
      </c>
      <c r="G36" s="165">
        <f>G38+G40</f>
        <v>0</v>
      </c>
      <c r="H36" s="165">
        <f>H38+H40</f>
        <v>0</v>
      </c>
    </row>
    <row r="37" spans="1:8" ht="15.75">
      <c r="A37" s="17" t="s">
        <v>116</v>
      </c>
      <c r="B37" s="90"/>
      <c r="C37" s="170"/>
      <c r="D37" s="108"/>
      <c r="E37" s="108"/>
      <c r="F37" s="151"/>
      <c r="G37" s="112"/>
      <c r="H37" s="161"/>
    </row>
    <row r="38" spans="1:8" ht="15.75">
      <c r="A38" s="19" t="s">
        <v>48</v>
      </c>
      <c r="B38" s="91" t="s">
        <v>53</v>
      </c>
      <c r="C38" s="167" t="s">
        <v>49</v>
      </c>
      <c r="D38" s="109">
        <f>'Прилож №3'!F60+'Прилож №3'!G8</f>
        <v>2697</v>
      </c>
      <c r="E38" s="109">
        <f>D38-G38</f>
        <v>2697</v>
      </c>
      <c r="F38" s="152" t="s">
        <v>8</v>
      </c>
      <c r="G38" s="109"/>
      <c r="H38" s="159"/>
    </row>
    <row r="39" spans="1:8" ht="15.75">
      <c r="A39" s="19" t="s">
        <v>62</v>
      </c>
      <c r="B39" s="91"/>
      <c r="C39" s="167"/>
      <c r="D39" s="109"/>
      <c r="E39" s="109"/>
      <c r="F39" s="152" t="s">
        <v>1</v>
      </c>
      <c r="G39" s="109"/>
      <c r="H39" s="162"/>
    </row>
    <row r="40" spans="1:8" ht="16.5" thickBot="1">
      <c r="A40" s="7" t="s">
        <v>51</v>
      </c>
      <c r="B40" s="94" t="s">
        <v>53</v>
      </c>
      <c r="C40" s="168" t="s">
        <v>63</v>
      </c>
      <c r="D40" s="111">
        <f>'Прилож №3'!F76</f>
        <v>114</v>
      </c>
      <c r="E40" s="109">
        <f>D40-G40</f>
        <v>114</v>
      </c>
      <c r="F40" s="148"/>
      <c r="G40" s="111"/>
      <c r="H40" s="163"/>
    </row>
    <row r="41" spans="1:8" ht="16.5" thickBot="1">
      <c r="A41" s="85" t="s">
        <v>64</v>
      </c>
      <c r="B41" s="98" t="s">
        <v>65</v>
      </c>
      <c r="C41" s="65" t="s">
        <v>76</v>
      </c>
      <c r="D41" s="107">
        <f>D43+D44</f>
        <v>31365</v>
      </c>
      <c r="E41" s="107">
        <f>E43+E44</f>
        <v>8365</v>
      </c>
      <c r="F41" s="100" t="e">
        <f>F43+#REF!+F44</f>
        <v>#REF!</v>
      </c>
      <c r="G41" s="107">
        <f>G43+G44</f>
        <v>23000</v>
      </c>
      <c r="H41" s="107">
        <f>H43+H44</f>
        <v>23000</v>
      </c>
    </row>
    <row r="42" spans="1:8" ht="15.75">
      <c r="A42" s="17" t="s">
        <v>116</v>
      </c>
      <c r="B42" s="90"/>
      <c r="C42" s="170"/>
      <c r="D42" s="108"/>
      <c r="E42" s="108"/>
      <c r="F42" s="151"/>
      <c r="G42" s="112"/>
      <c r="H42" s="161"/>
    </row>
    <row r="43" spans="1:8" ht="15.75">
      <c r="A43" s="19" t="s">
        <v>12</v>
      </c>
      <c r="B43" s="91" t="s">
        <v>65</v>
      </c>
      <c r="C43" s="167" t="s">
        <v>66</v>
      </c>
      <c r="D43" s="109">
        <f>'Прилож №3'!F80</f>
        <v>31350</v>
      </c>
      <c r="E43" s="109">
        <f>D43-G43</f>
        <v>8350</v>
      </c>
      <c r="F43" s="152"/>
      <c r="G43" s="109">
        <v>23000</v>
      </c>
      <c r="H43" s="230">
        <v>23000</v>
      </c>
    </row>
    <row r="44" spans="1:8" ht="16.5" thickBot="1">
      <c r="A44" s="7" t="s">
        <v>73</v>
      </c>
      <c r="B44" s="94" t="s">
        <v>65</v>
      </c>
      <c r="C44" s="168" t="s">
        <v>74</v>
      </c>
      <c r="D44" s="111">
        <f>'Прилож №3'!F85</f>
        <v>15</v>
      </c>
      <c r="E44" s="111">
        <f>D44-G44</f>
        <v>15</v>
      </c>
      <c r="F44" s="148"/>
      <c r="G44" s="111"/>
      <c r="H44" s="160"/>
    </row>
    <row r="45" spans="1:8" ht="16.5" thickBot="1">
      <c r="A45" s="43" t="s">
        <v>200</v>
      </c>
      <c r="B45" s="44" t="s">
        <v>201</v>
      </c>
      <c r="C45" s="44" t="s">
        <v>76</v>
      </c>
      <c r="D45" s="216">
        <f>D46</f>
        <v>40</v>
      </c>
      <c r="E45" s="259">
        <f>D45-G45</f>
        <v>40</v>
      </c>
      <c r="F45" s="252"/>
      <c r="G45" s="216"/>
      <c r="H45" s="251"/>
    </row>
    <row r="46" spans="1:8" ht="16.5" thickBot="1">
      <c r="A46" s="254" t="s">
        <v>202</v>
      </c>
      <c r="B46" s="23" t="s">
        <v>201</v>
      </c>
      <c r="C46" s="23" t="s">
        <v>203</v>
      </c>
      <c r="D46" s="255">
        <f>'Прилож №3'!F89</f>
        <v>40</v>
      </c>
      <c r="E46" s="258">
        <f>D46-G46</f>
        <v>40</v>
      </c>
      <c r="F46" s="256"/>
      <c r="G46" s="255"/>
      <c r="H46" s="257"/>
    </row>
    <row r="47" spans="1:8" ht="16.5" thickBot="1">
      <c r="A47" s="253" t="s">
        <v>117</v>
      </c>
      <c r="B47" s="93"/>
      <c r="C47" s="169"/>
      <c r="D47" s="107">
        <f>D15+D22+D26+D29+D36+D41+D45</f>
        <v>95243.9</v>
      </c>
      <c r="E47" s="107">
        <f>E15+E22+E26+E29+E36+E41+E45</f>
        <v>58178.1</v>
      </c>
      <c r="F47" s="107" t="e">
        <f>F15+F22+F26+F29+F36+F41+F45</f>
        <v>#REF!</v>
      </c>
      <c r="G47" s="107">
        <f>G15+G22+G26+G29+G36+G41+G45</f>
        <v>37065.8</v>
      </c>
      <c r="H47" s="107">
        <f>H15+H22+H26+H29+H36+H41+H45</f>
        <v>34500</v>
      </c>
    </row>
  </sheetData>
  <mergeCells count="2">
    <mergeCell ref="A8:H8"/>
    <mergeCell ref="A9:H9"/>
  </mergeCells>
  <printOptions horizontalCentered="1"/>
  <pageMargins left="0.6692913385826772" right="0.472440944881889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C3" sqref="C3"/>
    </sheetView>
  </sheetViews>
  <sheetFormatPr defaultColWidth="8.796875" defaultRowHeight="15"/>
  <cols>
    <col min="1" max="1" width="46" style="0" customWidth="1"/>
    <col min="2" max="2" width="5.3984375" style="1" customWidth="1"/>
    <col min="3" max="3" width="5.69921875" style="1" customWidth="1"/>
    <col min="4" max="4" width="8.5" style="1" customWidth="1"/>
    <col min="5" max="5" width="5.59765625" style="1" customWidth="1"/>
    <col min="6" max="6" width="8.09765625" style="29" customWidth="1"/>
    <col min="7" max="7" width="10" style="0" customWidth="1"/>
  </cols>
  <sheetData>
    <row r="1" spans="2:5" ht="15.75">
      <c r="B1" s="232"/>
      <c r="C1" s="260" t="s">
        <v>193</v>
      </c>
      <c r="D1"/>
      <c r="E1"/>
    </row>
    <row r="2" spans="2:5" ht="15.75">
      <c r="B2" s="232"/>
      <c r="C2" s="260" t="s">
        <v>187</v>
      </c>
      <c r="D2"/>
      <c r="E2"/>
    </row>
    <row r="3" spans="2:5" ht="15" customHeight="1">
      <c r="B3" s="232"/>
      <c r="C3" s="260" t="s">
        <v>209</v>
      </c>
      <c r="D3"/>
      <c r="E3"/>
    </row>
    <row r="4" spans="2:5" ht="15.75" hidden="1">
      <c r="B4" s="232"/>
      <c r="C4" s="260"/>
      <c r="D4"/>
      <c r="E4"/>
    </row>
    <row r="5" spans="2:5" ht="15.75">
      <c r="B5" s="232"/>
      <c r="C5" s="260" t="s">
        <v>190</v>
      </c>
      <c r="D5"/>
      <c r="E5"/>
    </row>
    <row r="6" spans="2:5" ht="15.75">
      <c r="B6" s="232"/>
      <c r="C6" s="260" t="s">
        <v>191</v>
      </c>
      <c r="D6"/>
      <c r="E6"/>
    </row>
    <row r="7" spans="1:7" ht="21" customHeight="1">
      <c r="A7" s="261" t="s">
        <v>159</v>
      </c>
      <c r="B7" s="261"/>
      <c r="C7" s="261"/>
      <c r="D7" s="261"/>
      <c r="E7" s="261"/>
      <c r="F7" s="261"/>
      <c r="G7" s="261"/>
    </row>
    <row r="8" spans="1:7" ht="16.5" thickBot="1">
      <c r="A8" s="262" t="s">
        <v>160</v>
      </c>
      <c r="B8" s="262"/>
      <c r="C8" s="262"/>
      <c r="D8" s="262"/>
      <c r="E8" s="262"/>
      <c r="F8" s="262"/>
      <c r="G8" s="262"/>
    </row>
    <row r="9" spans="1:7" ht="16.5" thickBot="1">
      <c r="A9" s="134" t="s">
        <v>0</v>
      </c>
      <c r="B9" s="93" t="s">
        <v>111</v>
      </c>
      <c r="C9" s="133" t="s">
        <v>14</v>
      </c>
      <c r="D9" s="14" t="s">
        <v>15</v>
      </c>
      <c r="E9" s="14" t="s">
        <v>16</v>
      </c>
      <c r="F9" s="147" t="s">
        <v>87</v>
      </c>
      <c r="G9" s="186" t="s">
        <v>163</v>
      </c>
    </row>
    <row r="10" spans="1:7" ht="16.5" thickBot="1">
      <c r="A10" s="194"/>
      <c r="B10" s="195"/>
      <c r="C10" s="196"/>
      <c r="D10" s="196"/>
      <c r="E10" s="196"/>
      <c r="F10" s="197"/>
      <c r="G10" s="193" t="s">
        <v>165</v>
      </c>
    </row>
    <row r="11" spans="1:7" ht="15.75">
      <c r="A11" s="126" t="s">
        <v>17</v>
      </c>
      <c r="B11" s="226" t="s">
        <v>18</v>
      </c>
      <c r="C11" s="59" t="s">
        <v>76</v>
      </c>
      <c r="D11" s="59" t="s">
        <v>75</v>
      </c>
      <c r="E11" s="59" t="s">
        <v>77</v>
      </c>
      <c r="F11" s="227">
        <f>F14+F20+F17</f>
        <v>3020</v>
      </c>
      <c r="G11" s="233">
        <f>G14+G20</f>
        <v>0</v>
      </c>
    </row>
    <row r="12" spans="1:7" ht="15.75">
      <c r="A12" s="18" t="s">
        <v>21</v>
      </c>
      <c r="B12" s="5"/>
      <c r="C12" s="5"/>
      <c r="D12" s="5"/>
      <c r="E12" s="5"/>
      <c r="F12" s="221"/>
      <c r="G12" s="37"/>
    </row>
    <row r="13" spans="1:7" ht="15.75">
      <c r="A13" s="136" t="s">
        <v>22</v>
      </c>
      <c r="B13" s="138"/>
      <c r="C13" s="5"/>
      <c r="D13" s="5"/>
      <c r="E13" s="5"/>
      <c r="F13" s="188"/>
      <c r="G13" s="37"/>
    </row>
    <row r="14" spans="1:7" ht="15.75">
      <c r="A14" s="135" t="s">
        <v>23</v>
      </c>
      <c r="B14" s="138" t="s">
        <v>18</v>
      </c>
      <c r="C14" s="5" t="s">
        <v>24</v>
      </c>
      <c r="D14" s="5" t="s">
        <v>75</v>
      </c>
      <c r="E14" s="5" t="s">
        <v>77</v>
      </c>
      <c r="F14" s="188">
        <f>F15</f>
        <v>2150</v>
      </c>
      <c r="G14" s="139">
        <f>G15</f>
        <v>0</v>
      </c>
    </row>
    <row r="15" spans="1:7" ht="15.75">
      <c r="A15" s="135" t="s">
        <v>20</v>
      </c>
      <c r="B15" s="138" t="s">
        <v>18</v>
      </c>
      <c r="C15" s="5" t="s">
        <v>24</v>
      </c>
      <c r="D15" s="5" t="s">
        <v>19</v>
      </c>
      <c r="E15" s="5" t="s">
        <v>77</v>
      </c>
      <c r="F15" s="188">
        <f>F16</f>
        <v>2150</v>
      </c>
      <c r="G15" s="139">
        <f>G16</f>
        <v>0</v>
      </c>
    </row>
    <row r="16" spans="1:7" ht="15.75">
      <c r="A16" s="137" t="s">
        <v>78</v>
      </c>
      <c r="B16" s="138" t="s">
        <v>18</v>
      </c>
      <c r="C16" s="5" t="s">
        <v>24</v>
      </c>
      <c r="D16" s="5" t="s">
        <v>19</v>
      </c>
      <c r="E16" s="5" t="s">
        <v>79</v>
      </c>
      <c r="F16" s="188">
        <f>'Прилож № 4'!G16+'Прилож № 4'!G110</f>
        <v>2150</v>
      </c>
      <c r="G16" s="139">
        <f>'Прилож № 4'!H16</f>
        <v>0</v>
      </c>
    </row>
    <row r="17" spans="1:7" ht="15.75">
      <c r="A17" s="137" t="s">
        <v>178</v>
      </c>
      <c r="B17" s="138" t="s">
        <v>18</v>
      </c>
      <c r="C17" s="12" t="s">
        <v>179</v>
      </c>
      <c r="D17" s="5" t="s">
        <v>184</v>
      </c>
      <c r="E17" s="5" t="s">
        <v>77</v>
      </c>
      <c r="F17" s="188">
        <f>F18</f>
        <v>50</v>
      </c>
      <c r="G17" s="139"/>
    </row>
    <row r="18" spans="1:7" ht="15.75">
      <c r="A18" s="137" t="s">
        <v>180</v>
      </c>
      <c r="B18" s="138" t="s">
        <v>18</v>
      </c>
      <c r="C18" s="12" t="s">
        <v>179</v>
      </c>
      <c r="D18" s="5" t="s">
        <v>181</v>
      </c>
      <c r="E18" s="5" t="s">
        <v>77</v>
      </c>
      <c r="F18" s="188">
        <f>F19</f>
        <v>50</v>
      </c>
      <c r="G18" s="139"/>
    </row>
    <row r="19" spans="1:7" ht="15.75">
      <c r="A19" s="137" t="s">
        <v>182</v>
      </c>
      <c r="B19" s="138" t="s">
        <v>18</v>
      </c>
      <c r="C19" s="12" t="s">
        <v>179</v>
      </c>
      <c r="D19" s="5" t="s">
        <v>181</v>
      </c>
      <c r="E19" s="5" t="s">
        <v>183</v>
      </c>
      <c r="F19" s="188">
        <f>'Прилож № 4'!G19</f>
        <v>50</v>
      </c>
      <c r="G19" s="139"/>
    </row>
    <row r="20" spans="1:7" ht="15.75">
      <c r="A20" s="135" t="s">
        <v>134</v>
      </c>
      <c r="B20" s="138" t="s">
        <v>18</v>
      </c>
      <c r="C20" s="5" t="s">
        <v>135</v>
      </c>
      <c r="D20" s="5" t="s">
        <v>75</v>
      </c>
      <c r="E20" s="5" t="s">
        <v>77</v>
      </c>
      <c r="F20" s="188">
        <f>F21</f>
        <v>820</v>
      </c>
      <c r="G20" s="37"/>
    </row>
    <row r="21" spans="1:7" ht="15.75">
      <c r="A21" s="135" t="s">
        <v>20</v>
      </c>
      <c r="B21" s="138" t="s">
        <v>18</v>
      </c>
      <c r="C21" s="5" t="s">
        <v>135</v>
      </c>
      <c r="D21" s="5" t="s">
        <v>19</v>
      </c>
      <c r="E21" s="5" t="s">
        <v>77</v>
      </c>
      <c r="F21" s="188">
        <f>F22</f>
        <v>820</v>
      </c>
      <c r="G21" s="37"/>
    </row>
    <row r="22" spans="1:7" ht="16.5" thickBot="1">
      <c r="A22" s="184" t="s">
        <v>78</v>
      </c>
      <c r="B22" s="140" t="s">
        <v>18</v>
      </c>
      <c r="C22" s="9" t="s">
        <v>135</v>
      </c>
      <c r="D22" s="9" t="s">
        <v>19</v>
      </c>
      <c r="E22" s="9" t="s">
        <v>79</v>
      </c>
      <c r="F22" s="189">
        <f>'Прилож № 4'!G126</f>
        <v>820</v>
      </c>
      <c r="G22" s="143"/>
    </row>
    <row r="23" spans="1:7" ht="16.5" thickBot="1">
      <c r="A23" s="85" t="s">
        <v>25</v>
      </c>
      <c r="B23" s="98" t="s">
        <v>26</v>
      </c>
      <c r="C23" s="45" t="s">
        <v>76</v>
      </c>
      <c r="D23" s="44" t="s">
        <v>75</v>
      </c>
      <c r="E23" s="44" t="s">
        <v>77</v>
      </c>
      <c r="F23" s="191">
        <f>F24+F29</f>
        <v>47096.9</v>
      </c>
      <c r="G23" s="234">
        <f>G24+G29</f>
        <v>0</v>
      </c>
    </row>
    <row r="24" spans="1:7" ht="15.75">
      <c r="A24" s="137" t="s">
        <v>98</v>
      </c>
      <c r="B24" s="142" t="s">
        <v>26</v>
      </c>
      <c r="C24" s="10" t="s">
        <v>27</v>
      </c>
      <c r="D24" s="11" t="s">
        <v>75</v>
      </c>
      <c r="E24" s="11" t="s">
        <v>77</v>
      </c>
      <c r="F24" s="187">
        <f>F25</f>
        <v>9175.9</v>
      </c>
      <c r="G24" s="202"/>
    </row>
    <row r="25" spans="1:7" ht="15.75">
      <c r="A25" s="135" t="s">
        <v>28</v>
      </c>
      <c r="B25" s="138" t="s">
        <v>26</v>
      </c>
      <c r="C25" s="12" t="s">
        <v>27</v>
      </c>
      <c r="D25" s="5" t="s">
        <v>29</v>
      </c>
      <c r="E25" s="5" t="s">
        <v>77</v>
      </c>
      <c r="F25" s="188">
        <f>F28+F26</f>
        <v>9175.9</v>
      </c>
      <c r="G25" s="37"/>
    </row>
    <row r="26" spans="1:7" ht="15.75">
      <c r="A26" s="136" t="s">
        <v>162</v>
      </c>
      <c r="B26" s="140" t="s">
        <v>26</v>
      </c>
      <c r="C26" s="9" t="s">
        <v>123</v>
      </c>
      <c r="D26" s="9" t="s">
        <v>29</v>
      </c>
      <c r="E26" s="9" t="s">
        <v>104</v>
      </c>
      <c r="F26" s="188">
        <f>'Прилож № 4'!G25</f>
        <v>5000</v>
      </c>
      <c r="G26" s="37"/>
    </row>
    <row r="27" spans="1:7" ht="15.75">
      <c r="A27" s="135" t="s">
        <v>139</v>
      </c>
      <c r="B27" s="138"/>
      <c r="C27" s="12"/>
      <c r="D27" s="5"/>
      <c r="E27" s="5"/>
      <c r="F27" s="188"/>
      <c r="G27" s="37"/>
    </row>
    <row r="28" spans="1:7" ht="15.75">
      <c r="A28" s="135" t="s">
        <v>158</v>
      </c>
      <c r="B28" s="138" t="s">
        <v>26</v>
      </c>
      <c r="C28" s="12" t="s">
        <v>27</v>
      </c>
      <c r="D28" s="5" t="s">
        <v>29</v>
      </c>
      <c r="E28" s="5" t="s">
        <v>138</v>
      </c>
      <c r="F28" s="188">
        <f>'Прилож № 4'!G27+'Прилож № 4'!G134</f>
        <v>4175.9</v>
      </c>
      <c r="G28" s="37"/>
    </row>
    <row r="29" spans="1:7" ht="15.75">
      <c r="A29" s="135" t="s">
        <v>2</v>
      </c>
      <c r="B29" s="138" t="s">
        <v>26</v>
      </c>
      <c r="C29" s="12" t="s">
        <v>30</v>
      </c>
      <c r="D29" s="5" t="s">
        <v>75</v>
      </c>
      <c r="E29" s="5" t="s">
        <v>77</v>
      </c>
      <c r="F29" s="188">
        <f>F32+F30</f>
        <v>37921</v>
      </c>
      <c r="G29" s="37"/>
    </row>
    <row r="30" spans="1:7" ht="15.75">
      <c r="A30" s="135" t="s">
        <v>102</v>
      </c>
      <c r="B30" s="138" t="s">
        <v>26</v>
      </c>
      <c r="C30" s="5" t="s">
        <v>30</v>
      </c>
      <c r="D30" s="5" t="s">
        <v>103</v>
      </c>
      <c r="E30" s="5" t="s">
        <v>77</v>
      </c>
      <c r="F30" s="188">
        <f>F31</f>
        <v>0</v>
      </c>
      <c r="G30" s="37"/>
    </row>
    <row r="31" spans="1:7" ht="15.75">
      <c r="A31" s="136" t="s">
        <v>162</v>
      </c>
      <c r="B31" s="140" t="s">
        <v>26</v>
      </c>
      <c r="C31" s="9" t="s">
        <v>30</v>
      </c>
      <c r="D31" s="9" t="s">
        <v>103</v>
      </c>
      <c r="E31" s="9" t="s">
        <v>104</v>
      </c>
      <c r="F31" s="188"/>
      <c r="G31" s="37"/>
    </row>
    <row r="32" spans="1:7" ht="15.75">
      <c r="A32" s="135" t="s">
        <v>80</v>
      </c>
      <c r="B32" s="138" t="s">
        <v>26</v>
      </c>
      <c r="C32" s="12" t="s">
        <v>30</v>
      </c>
      <c r="D32" s="5" t="s">
        <v>122</v>
      </c>
      <c r="E32" s="5" t="s">
        <v>77</v>
      </c>
      <c r="F32" s="188">
        <f>F35+F33</f>
        <v>37921</v>
      </c>
      <c r="G32" s="37"/>
    </row>
    <row r="33" spans="1:7" ht="26.25">
      <c r="A33" s="235" t="s">
        <v>168</v>
      </c>
      <c r="B33" s="138" t="s">
        <v>26</v>
      </c>
      <c r="C33" s="12" t="s">
        <v>30</v>
      </c>
      <c r="D33" s="5" t="s">
        <v>122</v>
      </c>
      <c r="E33" s="5" t="s">
        <v>169</v>
      </c>
      <c r="F33" s="188">
        <f>'Прилож № 4'!G143</f>
        <v>0</v>
      </c>
      <c r="G33" s="37"/>
    </row>
    <row r="34" spans="1:7" ht="15.75">
      <c r="A34" s="135" t="s">
        <v>31</v>
      </c>
      <c r="B34" s="138"/>
      <c r="C34" s="12"/>
      <c r="D34" s="5"/>
      <c r="E34" s="5"/>
      <c r="F34" s="188"/>
      <c r="G34" s="37"/>
    </row>
    <row r="35" spans="1:8" ht="15.75">
      <c r="A35" s="135" t="s">
        <v>81</v>
      </c>
      <c r="B35" s="138" t="s">
        <v>26</v>
      </c>
      <c r="C35" s="5" t="s">
        <v>30</v>
      </c>
      <c r="D35" s="5" t="s">
        <v>122</v>
      </c>
      <c r="E35" s="5" t="s">
        <v>11</v>
      </c>
      <c r="F35" s="188">
        <f>'Прилож № 4'!G31+'Прилож № 4'!G171+'Прилож № 4'!G144+'Прилож № 4'!G138</f>
        <v>37921</v>
      </c>
      <c r="G35" s="198"/>
      <c r="H35" s="118"/>
    </row>
    <row r="36" spans="1:7" ht="16.5" thickBot="1">
      <c r="A36" s="73" t="s">
        <v>69</v>
      </c>
      <c r="B36" s="146" t="s">
        <v>70</v>
      </c>
      <c r="C36" s="125" t="s">
        <v>76</v>
      </c>
      <c r="D36" s="41" t="s">
        <v>75</v>
      </c>
      <c r="E36" s="41" t="s">
        <v>77</v>
      </c>
      <c r="F36" s="192">
        <f>F37</f>
        <v>1500</v>
      </c>
      <c r="G36" s="222"/>
    </row>
    <row r="37" spans="1:7" ht="15.75">
      <c r="A37" s="137" t="s">
        <v>71</v>
      </c>
      <c r="B37" s="142" t="s">
        <v>70</v>
      </c>
      <c r="C37" s="10" t="s">
        <v>72</v>
      </c>
      <c r="D37" s="11" t="s">
        <v>75</v>
      </c>
      <c r="E37" s="11" t="s">
        <v>77</v>
      </c>
      <c r="F37" s="187">
        <f>F39</f>
        <v>1500</v>
      </c>
      <c r="G37" s="202"/>
    </row>
    <row r="38" spans="1:7" ht="15.75">
      <c r="A38" s="135" t="s">
        <v>102</v>
      </c>
      <c r="B38" s="138" t="s">
        <v>70</v>
      </c>
      <c r="C38" s="5" t="s">
        <v>72</v>
      </c>
      <c r="D38" s="5" t="s">
        <v>103</v>
      </c>
      <c r="E38" s="5" t="s">
        <v>77</v>
      </c>
      <c r="F38" s="187"/>
      <c r="G38" s="202"/>
    </row>
    <row r="39" spans="1:7" ht="16.5" thickBot="1">
      <c r="A39" s="136" t="s">
        <v>162</v>
      </c>
      <c r="B39" s="140" t="s">
        <v>70</v>
      </c>
      <c r="C39" s="9" t="s">
        <v>72</v>
      </c>
      <c r="D39" s="9" t="s">
        <v>103</v>
      </c>
      <c r="E39" s="9" t="s">
        <v>104</v>
      </c>
      <c r="F39" s="187">
        <f>'Прилож № 4'!G35</f>
        <v>1500</v>
      </c>
      <c r="G39" s="202"/>
    </row>
    <row r="40" spans="1:7" ht="16.5" thickBot="1">
      <c r="A40" s="85" t="s">
        <v>3</v>
      </c>
      <c r="B40" s="144" t="s">
        <v>32</v>
      </c>
      <c r="C40" s="45" t="s">
        <v>76</v>
      </c>
      <c r="D40" s="44" t="s">
        <v>75</v>
      </c>
      <c r="E40" s="44" t="s">
        <v>77</v>
      </c>
      <c r="F40" s="191">
        <f>F41+F46+F52+F55</f>
        <v>9411</v>
      </c>
      <c r="G40" s="234">
        <f>G41+G46+G52+G55</f>
        <v>0</v>
      </c>
    </row>
    <row r="41" spans="1:7" ht="15.75">
      <c r="A41" s="137" t="s">
        <v>4</v>
      </c>
      <c r="B41" s="142" t="s">
        <v>32</v>
      </c>
      <c r="C41" s="10" t="s">
        <v>33</v>
      </c>
      <c r="D41" s="11" t="s">
        <v>75</v>
      </c>
      <c r="E41" s="11" t="s">
        <v>77</v>
      </c>
      <c r="F41" s="187">
        <f>F44+F42</f>
        <v>5450</v>
      </c>
      <c r="G41" s="102">
        <f>G44</f>
        <v>0</v>
      </c>
    </row>
    <row r="42" spans="1:7" ht="15.75">
      <c r="A42" s="135" t="s">
        <v>102</v>
      </c>
      <c r="B42" s="138" t="s">
        <v>32</v>
      </c>
      <c r="C42" s="5" t="s">
        <v>33</v>
      </c>
      <c r="D42" s="5" t="s">
        <v>103</v>
      </c>
      <c r="E42" s="5" t="s">
        <v>77</v>
      </c>
      <c r="F42" s="187">
        <f>F43</f>
        <v>5000</v>
      </c>
      <c r="G42" s="102"/>
    </row>
    <row r="43" spans="1:7" ht="15.75">
      <c r="A43" s="136" t="s">
        <v>162</v>
      </c>
      <c r="B43" s="140" t="s">
        <v>32</v>
      </c>
      <c r="C43" s="9" t="s">
        <v>33</v>
      </c>
      <c r="D43" s="9" t="s">
        <v>103</v>
      </c>
      <c r="E43" s="9" t="s">
        <v>104</v>
      </c>
      <c r="F43" s="187">
        <f>'Прилож № 4'!G39</f>
        <v>5000</v>
      </c>
      <c r="G43" s="102"/>
    </row>
    <row r="44" spans="1:7" ht="15.75">
      <c r="A44" s="135" t="s">
        <v>5</v>
      </c>
      <c r="B44" s="140" t="s">
        <v>32</v>
      </c>
      <c r="C44" s="12" t="s">
        <v>33</v>
      </c>
      <c r="D44" s="5" t="s">
        <v>34</v>
      </c>
      <c r="E44" s="5" t="s">
        <v>77</v>
      </c>
      <c r="F44" s="188">
        <f>F45</f>
        <v>450</v>
      </c>
      <c r="G44" s="101">
        <f>G45</f>
        <v>0</v>
      </c>
    </row>
    <row r="45" spans="1:7" ht="15.75">
      <c r="A45" s="136" t="s">
        <v>35</v>
      </c>
      <c r="B45" s="140" t="s">
        <v>32</v>
      </c>
      <c r="C45" s="8" t="s">
        <v>33</v>
      </c>
      <c r="D45" s="9" t="s">
        <v>34</v>
      </c>
      <c r="E45" s="9" t="s">
        <v>13</v>
      </c>
      <c r="F45" s="188">
        <f>'Прилож № 4'!G63</f>
        <v>450</v>
      </c>
      <c r="G45" s="214">
        <f>'Прилож № 4'!H63</f>
        <v>0</v>
      </c>
    </row>
    <row r="46" spans="1:7" ht="15.75">
      <c r="A46" s="136" t="s">
        <v>6</v>
      </c>
      <c r="B46" s="140" t="s">
        <v>32</v>
      </c>
      <c r="C46" s="8" t="s">
        <v>36</v>
      </c>
      <c r="D46" s="5" t="s">
        <v>75</v>
      </c>
      <c r="E46" s="5" t="s">
        <v>77</v>
      </c>
      <c r="F46" s="188">
        <f>F48+F50</f>
        <v>3231</v>
      </c>
      <c r="G46" s="139">
        <f>G48+G50</f>
        <v>0</v>
      </c>
    </row>
    <row r="47" spans="1:7" ht="15.75">
      <c r="A47" s="136" t="s">
        <v>37</v>
      </c>
      <c r="B47" s="140"/>
      <c r="C47" s="8"/>
      <c r="D47" s="9"/>
      <c r="E47" s="9"/>
      <c r="F47" s="188"/>
      <c r="G47" s="101"/>
    </row>
    <row r="48" spans="1:7" ht="15.75">
      <c r="A48" s="136" t="s">
        <v>38</v>
      </c>
      <c r="B48" s="138" t="s">
        <v>32</v>
      </c>
      <c r="C48" s="8" t="s">
        <v>36</v>
      </c>
      <c r="D48" s="9" t="s">
        <v>39</v>
      </c>
      <c r="E48" s="5" t="s">
        <v>77</v>
      </c>
      <c r="F48" s="189">
        <f>F49</f>
        <v>2363</v>
      </c>
      <c r="G48" s="139">
        <f>G49</f>
        <v>0</v>
      </c>
    </row>
    <row r="49" spans="1:8" ht="15.75">
      <c r="A49" s="135" t="s">
        <v>35</v>
      </c>
      <c r="B49" s="138" t="s">
        <v>32</v>
      </c>
      <c r="C49" s="5" t="s">
        <v>36</v>
      </c>
      <c r="D49" s="5" t="s">
        <v>39</v>
      </c>
      <c r="E49" s="5" t="s">
        <v>13</v>
      </c>
      <c r="F49" s="188">
        <f>'Прилож № 4'!G67+'Прилож № 4'!G43</f>
        <v>2363</v>
      </c>
      <c r="G49" s="205">
        <f>'Прилож № 4'!H67</f>
        <v>0</v>
      </c>
      <c r="H49" s="118"/>
    </row>
    <row r="50" spans="1:8" ht="15.75">
      <c r="A50" s="135" t="s">
        <v>42</v>
      </c>
      <c r="B50" s="138" t="s">
        <v>32</v>
      </c>
      <c r="C50" s="5" t="s">
        <v>36</v>
      </c>
      <c r="D50" s="5" t="s">
        <v>43</v>
      </c>
      <c r="E50" s="5" t="s">
        <v>77</v>
      </c>
      <c r="F50" s="188">
        <f>F51</f>
        <v>868</v>
      </c>
      <c r="G50" s="207"/>
      <c r="H50" s="118"/>
    </row>
    <row r="51" spans="1:8" ht="15.75">
      <c r="A51" s="135" t="s">
        <v>35</v>
      </c>
      <c r="B51" s="138" t="s">
        <v>32</v>
      </c>
      <c r="C51" s="5" t="s">
        <v>36</v>
      </c>
      <c r="D51" s="5" t="s">
        <v>43</v>
      </c>
      <c r="E51" s="5" t="s">
        <v>13</v>
      </c>
      <c r="F51" s="188">
        <f>'Прилож № 4'!G69+'Прилож № 4'!G77+'Прилож № 4'!G148</f>
        <v>868</v>
      </c>
      <c r="G51" s="204"/>
      <c r="H51" s="118"/>
    </row>
    <row r="52" spans="1:7" ht="15.75">
      <c r="A52" s="135" t="s">
        <v>40</v>
      </c>
      <c r="B52" s="138" t="s">
        <v>32</v>
      </c>
      <c r="C52" s="5" t="s">
        <v>41</v>
      </c>
      <c r="D52" s="5" t="s">
        <v>75</v>
      </c>
      <c r="E52" s="5" t="s">
        <v>77</v>
      </c>
      <c r="F52" s="188">
        <f>F53</f>
        <v>600</v>
      </c>
      <c r="G52" s="207"/>
    </row>
    <row r="53" spans="1:7" ht="15.75">
      <c r="A53" s="18" t="s">
        <v>166</v>
      </c>
      <c r="B53" s="12" t="s">
        <v>32</v>
      </c>
      <c r="C53" s="12" t="s">
        <v>41</v>
      </c>
      <c r="D53" s="5" t="s">
        <v>167</v>
      </c>
      <c r="E53" s="5" t="s">
        <v>77</v>
      </c>
      <c r="F53" s="4">
        <f>F54</f>
        <v>600</v>
      </c>
      <c r="G53" s="207"/>
    </row>
    <row r="54" spans="1:7" ht="15.75">
      <c r="A54" s="18" t="s">
        <v>35</v>
      </c>
      <c r="B54" s="12" t="s">
        <v>32</v>
      </c>
      <c r="C54" s="12" t="s">
        <v>41</v>
      </c>
      <c r="D54" s="5" t="s">
        <v>167</v>
      </c>
      <c r="E54" s="5" t="s">
        <v>13</v>
      </c>
      <c r="F54" s="4">
        <f>'Прилож № 4'!G116</f>
        <v>600</v>
      </c>
      <c r="G54" s="207"/>
    </row>
    <row r="55" spans="1:7" ht="15.75">
      <c r="A55" s="135" t="s">
        <v>44</v>
      </c>
      <c r="B55" s="138" t="s">
        <v>32</v>
      </c>
      <c r="C55" s="5" t="s">
        <v>45</v>
      </c>
      <c r="D55" s="5" t="s">
        <v>75</v>
      </c>
      <c r="E55" s="5" t="s">
        <v>77</v>
      </c>
      <c r="F55" s="188">
        <f>F56</f>
        <v>130</v>
      </c>
      <c r="G55" s="207"/>
    </row>
    <row r="56" spans="1:7" ht="15.75">
      <c r="A56" s="136" t="s">
        <v>143</v>
      </c>
      <c r="B56" s="138" t="s">
        <v>32</v>
      </c>
      <c r="C56" s="5" t="s">
        <v>45</v>
      </c>
      <c r="D56" s="5" t="s">
        <v>19</v>
      </c>
      <c r="E56" s="5" t="s">
        <v>77</v>
      </c>
      <c r="F56" s="188">
        <f>F57</f>
        <v>130</v>
      </c>
      <c r="G56" s="207"/>
    </row>
    <row r="57" spans="1:7" ht="16.5" thickBot="1">
      <c r="A57" s="136" t="s">
        <v>78</v>
      </c>
      <c r="B57" s="138" t="s">
        <v>32</v>
      </c>
      <c r="C57" s="5" t="s">
        <v>45</v>
      </c>
      <c r="D57" s="5" t="s">
        <v>19</v>
      </c>
      <c r="E57" s="5" t="s">
        <v>79</v>
      </c>
      <c r="F57" s="188">
        <f>'Прилож № 4'!G72</f>
        <v>130</v>
      </c>
      <c r="G57" s="204"/>
    </row>
    <row r="58" spans="1:7" ht="15.75">
      <c r="A58" s="99" t="s">
        <v>46</v>
      </c>
      <c r="B58" s="145"/>
      <c r="C58" s="50"/>
      <c r="D58" s="50"/>
      <c r="E58" s="50"/>
      <c r="F58" s="190"/>
      <c r="G58" s="208"/>
    </row>
    <row r="59" spans="1:7" ht="16.5" thickBot="1">
      <c r="A59" s="97" t="s">
        <v>47</v>
      </c>
      <c r="B59" s="146" t="s">
        <v>53</v>
      </c>
      <c r="C59" s="125" t="s">
        <v>76</v>
      </c>
      <c r="D59" s="41" t="s">
        <v>75</v>
      </c>
      <c r="E59" s="41" t="s">
        <v>77</v>
      </c>
      <c r="F59" s="192">
        <f>F60+F76</f>
        <v>2811</v>
      </c>
      <c r="G59" s="209"/>
    </row>
    <row r="60" spans="1:7" ht="15.75">
      <c r="A60" s="137" t="s">
        <v>48</v>
      </c>
      <c r="B60" s="142" t="s">
        <v>53</v>
      </c>
      <c r="C60" s="11" t="s">
        <v>49</v>
      </c>
      <c r="D60" s="11" t="s">
        <v>75</v>
      </c>
      <c r="E60" s="11" t="s">
        <v>77</v>
      </c>
      <c r="F60" s="187">
        <f>F62+F64+F66+F69+F72</f>
        <v>2697</v>
      </c>
      <c r="G60" s="206"/>
    </row>
    <row r="61" spans="1:7" ht="15.75">
      <c r="A61" s="135" t="s">
        <v>50</v>
      </c>
      <c r="B61" s="138"/>
      <c r="C61" s="5"/>
      <c r="D61" s="5"/>
      <c r="E61" s="5"/>
      <c r="F61" s="188"/>
      <c r="G61" s="207"/>
    </row>
    <row r="62" spans="1:7" ht="15.75">
      <c r="A62" s="135" t="s">
        <v>51</v>
      </c>
      <c r="B62" s="138" t="s">
        <v>53</v>
      </c>
      <c r="C62" s="5" t="s">
        <v>49</v>
      </c>
      <c r="D62" s="5" t="s">
        <v>52</v>
      </c>
      <c r="E62" s="5" t="s">
        <v>77</v>
      </c>
      <c r="F62" s="188">
        <f>F63</f>
        <v>2189</v>
      </c>
      <c r="G62" s="207"/>
    </row>
    <row r="63" spans="1:7" ht="15.75">
      <c r="A63" s="136" t="s">
        <v>35</v>
      </c>
      <c r="B63" s="138" t="s">
        <v>53</v>
      </c>
      <c r="C63" s="5" t="s">
        <v>49</v>
      </c>
      <c r="D63" s="5" t="s">
        <v>52</v>
      </c>
      <c r="E63" s="5" t="s">
        <v>13</v>
      </c>
      <c r="F63" s="188">
        <f>'Прилож № 4'!G83+'Прилож № 4'!G154</f>
        <v>2189</v>
      </c>
      <c r="G63" s="204"/>
    </row>
    <row r="64" spans="1:7" ht="15.75">
      <c r="A64" s="135" t="s">
        <v>9</v>
      </c>
      <c r="B64" s="138" t="s">
        <v>53</v>
      </c>
      <c r="C64" s="5" t="s">
        <v>49</v>
      </c>
      <c r="D64" s="5" t="s">
        <v>54</v>
      </c>
      <c r="E64" s="5" t="s">
        <v>77</v>
      </c>
      <c r="F64" s="188">
        <f>F65</f>
        <v>94</v>
      </c>
      <c r="G64" s="207"/>
    </row>
    <row r="65" spans="1:7" ht="15.75">
      <c r="A65" s="136" t="s">
        <v>35</v>
      </c>
      <c r="B65" s="138" t="s">
        <v>53</v>
      </c>
      <c r="C65" s="5" t="s">
        <v>49</v>
      </c>
      <c r="D65" s="5" t="s">
        <v>54</v>
      </c>
      <c r="E65" s="5" t="s">
        <v>13</v>
      </c>
      <c r="F65" s="188">
        <f>'Прилож № 4'!G85+'Прилож № 4'!G156</f>
        <v>94</v>
      </c>
      <c r="G65" s="204"/>
    </row>
    <row r="66" spans="1:7" ht="15.75">
      <c r="A66" s="135" t="s">
        <v>10</v>
      </c>
      <c r="B66" s="138" t="s">
        <v>53</v>
      </c>
      <c r="C66" s="5" t="s">
        <v>49</v>
      </c>
      <c r="D66" s="5" t="s">
        <v>55</v>
      </c>
      <c r="E66" s="5" t="s">
        <v>77</v>
      </c>
      <c r="F66" s="188">
        <f>F67</f>
        <v>157</v>
      </c>
      <c r="G66" s="207"/>
    </row>
    <row r="67" spans="1:7" ht="15.75">
      <c r="A67" s="136" t="s">
        <v>35</v>
      </c>
      <c r="B67" s="138" t="s">
        <v>53</v>
      </c>
      <c r="C67" s="5" t="s">
        <v>49</v>
      </c>
      <c r="D67" s="5" t="s">
        <v>55</v>
      </c>
      <c r="E67" s="5" t="s">
        <v>13</v>
      </c>
      <c r="F67" s="188">
        <f>'Прилож № 4'!G87+'Прилож № 4'!G158</f>
        <v>157</v>
      </c>
      <c r="G67" s="204"/>
    </row>
    <row r="68" spans="1:7" ht="15.75">
      <c r="A68" s="135" t="s">
        <v>56</v>
      </c>
      <c r="B68" s="138"/>
      <c r="C68" s="5"/>
      <c r="D68" s="5"/>
      <c r="E68" s="5"/>
      <c r="F68" s="188"/>
      <c r="G68" s="207"/>
    </row>
    <row r="69" spans="1:7" ht="15.75">
      <c r="A69" s="135" t="s">
        <v>57</v>
      </c>
      <c r="B69" s="138" t="s">
        <v>53</v>
      </c>
      <c r="C69" s="5" t="s">
        <v>49</v>
      </c>
      <c r="D69" s="5" t="s">
        <v>58</v>
      </c>
      <c r="E69" s="5" t="s">
        <v>77</v>
      </c>
      <c r="F69" s="188">
        <f>F70</f>
        <v>197</v>
      </c>
      <c r="G69" s="207"/>
    </row>
    <row r="70" spans="1:7" ht="15.75">
      <c r="A70" s="136" t="s">
        <v>35</v>
      </c>
      <c r="B70" s="138" t="s">
        <v>53</v>
      </c>
      <c r="C70" s="5" t="s">
        <v>49</v>
      </c>
      <c r="D70" s="5" t="s">
        <v>58</v>
      </c>
      <c r="E70" s="5" t="s">
        <v>13</v>
      </c>
      <c r="F70" s="188">
        <f>'Прилож № 4'!G90+'Прилож № 4'!G161</f>
        <v>197</v>
      </c>
      <c r="G70" s="204"/>
    </row>
    <row r="71" spans="1:7" ht="15.75">
      <c r="A71" s="135" t="s">
        <v>59</v>
      </c>
      <c r="B71" s="140"/>
      <c r="C71" s="5"/>
      <c r="D71" s="5"/>
      <c r="E71" s="5"/>
      <c r="F71" s="188"/>
      <c r="G71" s="207"/>
    </row>
    <row r="72" spans="1:7" ht="15.75">
      <c r="A72" s="136" t="s">
        <v>60</v>
      </c>
      <c r="B72" s="140" t="s">
        <v>53</v>
      </c>
      <c r="C72" s="9" t="s">
        <v>49</v>
      </c>
      <c r="D72" s="9" t="s">
        <v>61</v>
      </c>
      <c r="E72" s="5" t="s">
        <v>77</v>
      </c>
      <c r="F72" s="188">
        <f>F74</f>
        <v>60</v>
      </c>
      <c r="G72" s="207"/>
    </row>
    <row r="73" spans="1:7" ht="15.75">
      <c r="A73" s="135" t="s">
        <v>141</v>
      </c>
      <c r="B73" s="140"/>
      <c r="C73" s="9"/>
      <c r="D73" s="9"/>
      <c r="E73" s="9"/>
      <c r="F73" s="188"/>
      <c r="G73" s="207"/>
    </row>
    <row r="74" spans="1:7" ht="15.75">
      <c r="A74" s="136" t="s">
        <v>142</v>
      </c>
      <c r="B74" s="138" t="s">
        <v>53</v>
      </c>
      <c r="C74" s="9" t="s">
        <v>49</v>
      </c>
      <c r="D74" s="9" t="s">
        <v>61</v>
      </c>
      <c r="E74" s="9" t="s">
        <v>140</v>
      </c>
      <c r="F74" s="188">
        <f>'Прилож № 4'!G50</f>
        <v>60</v>
      </c>
      <c r="G74" s="204"/>
    </row>
    <row r="75" spans="1:7" ht="15.75">
      <c r="A75" s="135" t="s">
        <v>62</v>
      </c>
      <c r="B75" s="138"/>
      <c r="C75" s="5"/>
      <c r="D75" s="5"/>
      <c r="E75" s="5"/>
      <c r="F75" s="188"/>
      <c r="G75" s="207"/>
    </row>
    <row r="76" spans="1:7" ht="15.75">
      <c r="A76" s="136" t="s">
        <v>51</v>
      </c>
      <c r="B76" s="140" t="s">
        <v>53</v>
      </c>
      <c r="C76" s="9" t="s">
        <v>63</v>
      </c>
      <c r="D76" s="9" t="s">
        <v>75</v>
      </c>
      <c r="E76" s="9" t="s">
        <v>77</v>
      </c>
      <c r="F76" s="189">
        <f>F77</f>
        <v>114</v>
      </c>
      <c r="G76" s="207"/>
    </row>
    <row r="77" spans="1:7" ht="15.75">
      <c r="A77" s="136" t="s">
        <v>143</v>
      </c>
      <c r="B77" s="140" t="s">
        <v>53</v>
      </c>
      <c r="C77" s="9" t="s">
        <v>63</v>
      </c>
      <c r="D77" s="9" t="s">
        <v>19</v>
      </c>
      <c r="E77" s="9" t="s">
        <v>77</v>
      </c>
      <c r="F77" s="189">
        <f>F78</f>
        <v>114</v>
      </c>
      <c r="G77" s="207"/>
    </row>
    <row r="78" spans="1:7" ht="16.5" thickBot="1">
      <c r="A78" s="136" t="s">
        <v>78</v>
      </c>
      <c r="B78" s="140" t="s">
        <v>53</v>
      </c>
      <c r="C78" s="9" t="s">
        <v>63</v>
      </c>
      <c r="D78" s="9" t="s">
        <v>19</v>
      </c>
      <c r="E78" s="9" t="s">
        <v>79</v>
      </c>
      <c r="F78" s="189">
        <f>'Прилож № 4'!G94+'Прилож № 4'!G165</f>
        <v>114</v>
      </c>
      <c r="G78" s="204"/>
    </row>
    <row r="79" spans="1:7" ht="16.5" thickBot="1">
      <c r="A79" s="85" t="s">
        <v>64</v>
      </c>
      <c r="B79" s="66" t="s">
        <v>65</v>
      </c>
      <c r="C79" s="45" t="s">
        <v>76</v>
      </c>
      <c r="D79" s="44" t="s">
        <v>75</v>
      </c>
      <c r="E79" s="44" t="s">
        <v>77</v>
      </c>
      <c r="F79" s="191">
        <f>F80+F85</f>
        <v>31365</v>
      </c>
      <c r="G79" s="234">
        <f>G80+G85</f>
        <v>0</v>
      </c>
    </row>
    <row r="80" spans="1:7" ht="15.75">
      <c r="A80" s="137" t="s">
        <v>12</v>
      </c>
      <c r="B80" s="142" t="s">
        <v>65</v>
      </c>
      <c r="C80" s="11" t="s">
        <v>66</v>
      </c>
      <c r="D80" s="23" t="s">
        <v>75</v>
      </c>
      <c r="E80" s="23" t="s">
        <v>77</v>
      </c>
      <c r="F80" s="187">
        <f>F83+F81</f>
        <v>31350</v>
      </c>
      <c r="G80" s="236">
        <f>G83</f>
        <v>0</v>
      </c>
    </row>
    <row r="81" spans="1:7" ht="15.75">
      <c r="A81" s="135" t="s">
        <v>102</v>
      </c>
      <c r="B81" s="138" t="s">
        <v>65</v>
      </c>
      <c r="C81" s="5" t="s">
        <v>66</v>
      </c>
      <c r="D81" s="5" t="s">
        <v>103</v>
      </c>
      <c r="E81" s="5" t="s">
        <v>77</v>
      </c>
      <c r="F81" s="187">
        <f>F82</f>
        <v>23000</v>
      </c>
      <c r="G81" s="236"/>
    </row>
    <row r="82" spans="1:7" ht="15.75">
      <c r="A82" s="136" t="s">
        <v>162</v>
      </c>
      <c r="B82" s="140" t="s">
        <v>65</v>
      </c>
      <c r="C82" s="9" t="s">
        <v>66</v>
      </c>
      <c r="D82" s="9" t="s">
        <v>103</v>
      </c>
      <c r="E82" s="9" t="s">
        <v>104</v>
      </c>
      <c r="F82" s="187">
        <f>'Прилож № 4'!G100+'Прилож № 4'!G175</f>
        <v>23000</v>
      </c>
      <c r="G82" s="236"/>
    </row>
    <row r="83" spans="1:7" ht="15.75">
      <c r="A83" s="135" t="s">
        <v>67</v>
      </c>
      <c r="B83" s="138" t="s">
        <v>65</v>
      </c>
      <c r="C83" s="5" t="s">
        <v>66</v>
      </c>
      <c r="D83" s="5" t="s">
        <v>68</v>
      </c>
      <c r="E83" s="5" t="s">
        <v>77</v>
      </c>
      <c r="F83" s="188">
        <f>F84</f>
        <v>8350</v>
      </c>
      <c r="G83" s="139">
        <f>G84</f>
        <v>0</v>
      </c>
    </row>
    <row r="84" spans="1:7" ht="15.75">
      <c r="A84" s="136" t="s">
        <v>35</v>
      </c>
      <c r="B84" s="138" t="s">
        <v>65</v>
      </c>
      <c r="C84" s="5" t="s">
        <v>66</v>
      </c>
      <c r="D84" s="5" t="s">
        <v>68</v>
      </c>
      <c r="E84" s="5" t="s">
        <v>13</v>
      </c>
      <c r="F84" s="188">
        <f>'Прилож № 4'!G102+'Прилож № 4'!G54</f>
        <v>8350</v>
      </c>
      <c r="G84" s="204">
        <f>'Прилож № 4'!H102</f>
        <v>0</v>
      </c>
    </row>
    <row r="85" spans="1:7" ht="15.75">
      <c r="A85" s="135" t="s">
        <v>73</v>
      </c>
      <c r="B85" s="138" t="s">
        <v>65</v>
      </c>
      <c r="C85" s="5" t="s">
        <v>74</v>
      </c>
      <c r="D85" s="9" t="s">
        <v>75</v>
      </c>
      <c r="E85" s="9" t="s">
        <v>77</v>
      </c>
      <c r="F85" s="188">
        <f>F86</f>
        <v>15</v>
      </c>
      <c r="G85" s="207"/>
    </row>
    <row r="86" spans="1:7" ht="15.75">
      <c r="A86" s="136" t="s">
        <v>143</v>
      </c>
      <c r="B86" s="138" t="s">
        <v>65</v>
      </c>
      <c r="C86" s="5" t="s">
        <v>74</v>
      </c>
      <c r="D86" s="9" t="s">
        <v>19</v>
      </c>
      <c r="E86" s="9" t="s">
        <v>77</v>
      </c>
      <c r="F86" s="188">
        <f>F87</f>
        <v>15</v>
      </c>
      <c r="G86" s="207"/>
    </row>
    <row r="87" spans="1:7" ht="16.5" thickBot="1">
      <c r="A87" s="20" t="s">
        <v>78</v>
      </c>
      <c r="B87" s="9" t="s">
        <v>65</v>
      </c>
      <c r="C87" s="9" t="s">
        <v>74</v>
      </c>
      <c r="D87" s="9" t="s">
        <v>19</v>
      </c>
      <c r="E87" s="9" t="s">
        <v>79</v>
      </c>
      <c r="F87" s="243">
        <f>'Прилож № 4'!G120</f>
        <v>15</v>
      </c>
      <c r="G87" s="244"/>
    </row>
    <row r="88" spans="1:7" ht="16.5" thickBot="1">
      <c r="A88" s="43" t="s">
        <v>200</v>
      </c>
      <c r="B88" s="44" t="s">
        <v>201</v>
      </c>
      <c r="C88" s="44" t="s">
        <v>76</v>
      </c>
      <c r="D88" s="44" t="s">
        <v>75</v>
      </c>
      <c r="E88" s="44" t="s">
        <v>77</v>
      </c>
      <c r="F88" s="216">
        <f>F89</f>
        <v>40</v>
      </c>
      <c r="G88" s="247"/>
    </row>
    <row r="89" spans="1:7" ht="15.75">
      <c r="A89" s="15" t="s">
        <v>202</v>
      </c>
      <c r="B89" s="11" t="s">
        <v>201</v>
      </c>
      <c r="C89" s="11" t="s">
        <v>203</v>
      </c>
      <c r="D89" s="11"/>
      <c r="E89" s="11"/>
      <c r="F89" s="245">
        <f>F90</f>
        <v>40</v>
      </c>
      <c r="G89" s="246"/>
    </row>
    <row r="90" spans="1:7" ht="15.75">
      <c r="A90" s="4" t="s">
        <v>204</v>
      </c>
      <c r="B90" s="5" t="s">
        <v>201</v>
      </c>
      <c r="C90" s="5" t="s">
        <v>203</v>
      </c>
      <c r="D90" s="5" t="s">
        <v>205</v>
      </c>
      <c r="E90" s="5"/>
      <c r="F90" s="221">
        <f>F91</f>
        <v>40</v>
      </c>
      <c r="G90" s="242"/>
    </row>
    <row r="91" spans="1:7" ht="16.5" thickBot="1">
      <c r="A91" s="6" t="s">
        <v>206</v>
      </c>
      <c r="B91" s="9" t="s">
        <v>201</v>
      </c>
      <c r="C91" s="9" t="s">
        <v>203</v>
      </c>
      <c r="D91" s="9" t="s">
        <v>205</v>
      </c>
      <c r="E91" s="9" t="s">
        <v>207</v>
      </c>
      <c r="F91" s="243">
        <f>'Прилож № 4'!G58</f>
        <v>40</v>
      </c>
      <c r="G91" s="248"/>
    </row>
    <row r="92" spans="1:7" ht="16.5" thickBot="1">
      <c r="A92" s="85" t="s">
        <v>106</v>
      </c>
      <c r="B92" s="141"/>
      <c r="C92" s="44"/>
      <c r="D92" s="44"/>
      <c r="E92" s="44"/>
      <c r="F92" s="249">
        <f>F11+F23+F36+F40+F59+F79+F88</f>
        <v>95243.9</v>
      </c>
      <c r="G92" s="250">
        <f>G11+G23+G36+G40+G59+G79</f>
        <v>0</v>
      </c>
    </row>
  </sheetData>
  <mergeCells count="2">
    <mergeCell ref="A7:G7"/>
    <mergeCell ref="A8:G8"/>
  </mergeCells>
  <printOptions horizontalCentered="1"/>
  <pageMargins left="0.4330708661417323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6"/>
  <sheetViews>
    <sheetView tabSelected="1" workbookViewId="0" topLeftCell="A1">
      <selection activeCell="D25" sqref="D25"/>
    </sheetView>
  </sheetViews>
  <sheetFormatPr defaultColWidth="8.796875" defaultRowHeight="15"/>
  <cols>
    <col min="1" max="1" width="42.69921875" style="0" customWidth="1"/>
    <col min="2" max="2" width="5.19921875" style="1" customWidth="1"/>
    <col min="3" max="3" width="5.59765625" style="1" customWidth="1"/>
    <col min="4" max="4" width="5.69921875" style="1" customWidth="1"/>
    <col min="5" max="5" width="8.09765625" style="1" customWidth="1"/>
    <col min="6" max="6" width="5.59765625" style="0" customWidth="1"/>
    <col min="7" max="7" width="8.5" style="0" customWidth="1"/>
    <col min="8" max="8" width="8.8984375" style="0" customWidth="1"/>
  </cols>
  <sheetData>
    <row r="1" spans="5:6" ht="15.75">
      <c r="E1" s="232" t="s">
        <v>192</v>
      </c>
      <c r="F1" s="1"/>
    </row>
    <row r="2" spans="5:6" ht="15.75">
      <c r="E2" s="232" t="s">
        <v>187</v>
      </c>
      <c r="F2" s="1"/>
    </row>
    <row r="3" spans="5:6" ht="15.75">
      <c r="E3" s="232" t="s">
        <v>209</v>
      </c>
      <c r="F3" s="1"/>
    </row>
    <row r="4" spans="5:6" ht="15.75" hidden="1">
      <c r="E4" s="232"/>
      <c r="F4" s="1"/>
    </row>
    <row r="5" spans="5:6" ht="15.75">
      <c r="E5" s="232" t="s">
        <v>194</v>
      </c>
      <c r="F5" s="1"/>
    </row>
    <row r="6" spans="5:6" ht="15.75">
      <c r="E6" s="232" t="s">
        <v>195</v>
      </c>
      <c r="F6" s="1"/>
    </row>
    <row r="8" spans="1:8" ht="15.75">
      <c r="A8" s="263" t="s">
        <v>196</v>
      </c>
      <c r="B8" s="263"/>
      <c r="C8" s="263"/>
      <c r="D8" s="263"/>
      <c r="E8" s="263"/>
      <c r="F8" s="263"/>
      <c r="G8" s="263"/>
      <c r="H8" s="263"/>
    </row>
    <row r="9" spans="1:5" ht="16.5" thickBot="1">
      <c r="A9" s="2"/>
      <c r="B9" s="3"/>
      <c r="C9" s="3"/>
      <c r="D9" s="3"/>
      <c r="E9" s="3"/>
    </row>
    <row r="10" spans="1:8" ht="15.75">
      <c r="A10" s="33" t="s">
        <v>0</v>
      </c>
      <c r="B10" s="34" t="s">
        <v>83</v>
      </c>
      <c r="C10" s="31" t="s">
        <v>84</v>
      </c>
      <c r="D10" s="31" t="s">
        <v>90</v>
      </c>
      <c r="E10" s="31" t="s">
        <v>88</v>
      </c>
      <c r="F10" s="35" t="s">
        <v>86</v>
      </c>
      <c r="G10" s="35" t="s">
        <v>87</v>
      </c>
      <c r="H10" s="173" t="s">
        <v>163</v>
      </c>
    </row>
    <row r="11" spans="1:8" ht="24" thickBot="1">
      <c r="A11" s="184"/>
      <c r="B11" s="185"/>
      <c r="C11" s="77"/>
      <c r="D11" s="77" t="s">
        <v>91</v>
      </c>
      <c r="E11" s="77" t="s">
        <v>85</v>
      </c>
      <c r="F11" s="36"/>
      <c r="G11" s="36"/>
      <c r="H11" s="183" t="s">
        <v>164</v>
      </c>
    </row>
    <row r="12" spans="1:8" ht="16.5" thickBot="1">
      <c r="A12" s="43" t="s">
        <v>82</v>
      </c>
      <c r="B12" s="44" t="s">
        <v>144</v>
      </c>
      <c r="C12" s="67"/>
      <c r="D12" s="67"/>
      <c r="E12" s="67"/>
      <c r="F12" s="42"/>
      <c r="G12" s="150">
        <f>G13+G20+G45+G51+G36+G32+G55</f>
        <v>33717.9</v>
      </c>
      <c r="H12" s="132">
        <f>H13+H20+H45</f>
        <v>0</v>
      </c>
    </row>
    <row r="13" spans="1:8" ht="15.75">
      <c r="A13" s="68" t="s">
        <v>17</v>
      </c>
      <c r="B13" s="69" t="s">
        <v>144</v>
      </c>
      <c r="C13" s="69" t="s">
        <v>18</v>
      </c>
      <c r="D13" s="69"/>
      <c r="E13" s="69"/>
      <c r="F13" s="69"/>
      <c r="G13" s="174">
        <f>G14+G17</f>
        <v>2190</v>
      </c>
      <c r="H13" s="223">
        <f>H14</f>
        <v>0</v>
      </c>
    </row>
    <row r="14" spans="1:8" ht="15.75">
      <c r="A14" s="18" t="s">
        <v>23</v>
      </c>
      <c r="B14" s="12" t="s">
        <v>144</v>
      </c>
      <c r="C14" s="5" t="s">
        <v>18</v>
      </c>
      <c r="D14" s="5" t="s">
        <v>24</v>
      </c>
      <c r="E14" s="5"/>
      <c r="F14" s="5"/>
      <c r="G14" s="175">
        <f>G15</f>
        <v>2140</v>
      </c>
      <c r="H14" s="101">
        <f>H15</f>
        <v>0</v>
      </c>
    </row>
    <row r="15" spans="1:8" ht="15.75">
      <c r="A15" s="18" t="s">
        <v>20</v>
      </c>
      <c r="B15" s="12" t="s">
        <v>144</v>
      </c>
      <c r="C15" s="5" t="s">
        <v>18</v>
      </c>
      <c r="D15" s="5" t="s">
        <v>24</v>
      </c>
      <c r="E15" s="5" t="s">
        <v>19</v>
      </c>
      <c r="F15" s="5"/>
      <c r="G15" s="175">
        <f>G16</f>
        <v>2140</v>
      </c>
      <c r="H15" s="101">
        <f>H16</f>
        <v>0</v>
      </c>
    </row>
    <row r="16" spans="1:8" ht="15.75">
      <c r="A16" s="16" t="s">
        <v>78</v>
      </c>
      <c r="B16" s="12" t="s">
        <v>144</v>
      </c>
      <c r="C16" s="5" t="s">
        <v>18</v>
      </c>
      <c r="D16" s="5" t="s">
        <v>24</v>
      </c>
      <c r="E16" s="5" t="s">
        <v>19</v>
      </c>
      <c r="F16" s="39" t="s">
        <v>79</v>
      </c>
      <c r="G16" s="175">
        <f>150+660+130+1200</f>
        <v>2140</v>
      </c>
      <c r="H16" s="101"/>
    </row>
    <row r="17" spans="1:8" ht="15.75">
      <c r="A17" s="16" t="s">
        <v>178</v>
      </c>
      <c r="B17" s="12" t="s">
        <v>144</v>
      </c>
      <c r="C17" s="5" t="s">
        <v>18</v>
      </c>
      <c r="D17" s="5" t="s">
        <v>179</v>
      </c>
      <c r="E17" s="5"/>
      <c r="F17" s="39"/>
      <c r="G17" s="175">
        <f>G18</f>
        <v>50</v>
      </c>
      <c r="H17" s="101"/>
    </row>
    <row r="18" spans="1:8" ht="15.75">
      <c r="A18" s="16" t="s">
        <v>180</v>
      </c>
      <c r="B18" s="12" t="s">
        <v>144</v>
      </c>
      <c r="C18" s="5" t="s">
        <v>18</v>
      </c>
      <c r="D18" s="5" t="s">
        <v>179</v>
      </c>
      <c r="E18" s="5" t="s">
        <v>181</v>
      </c>
      <c r="F18" s="39"/>
      <c r="G18" s="175">
        <f>G19</f>
        <v>50</v>
      </c>
      <c r="H18" s="101"/>
    </row>
    <row r="19" spans="1:8" ht="15.75">
      <c r="A19" s="16" t="s">
        <v>182</v>
      </c>
      <c r="B19" s="12" t="s">
        <v>144</v>
      </c>
      <c r="C19" s="5" t="s">
        <v>18</v>
      </c>
      <c r="D19" s="5" t="s">
        <v>179</v>
      </c>
      <c r="E19" s="5" t="s">
        <v>181</v>
      </c>
      <c r="F19" s="39" t="s">
        <v>183</v>
      </c>
      <c r="G19" s="175">
        <v>50</v>
      </c>
      <c r="H19" s="101"/>
    </row>
    <row r="20" spans="1:8" s="113" customFormat="1" ht="15.75">
      <c r="A20" s="21" t="s">
        <v>25</v>
      </c>
      <c r="B20" s="25" t="s">
        <v>144</v>
      </c>
      <c r="C20" s="26" t="s">
        <v>26</v>
      </c>
      <c r="D20" s="25"/>
      <c r="E20" s="25"/>
      <c r="F20" s="28"/>
      <c r="G20" s="176">
        <f>G21+G28</f>
        <v>18927.9</v>
      </c>
      <c r="H20" s="212"/>
    </row>
    <row r="21" spans="1:8" ht="15.75">
      <c r="A21" s="18" t="s">
        <v>98</v>
      </c>
      <c r="B21" s="5" t="s">
        <v>144</v>
      </c>
      <c r="C21" s="12" t="s">
        <v>26</v>
      </c>
      <c r="D21" s="5" t="s">
        <v>27</v>
      </c>
      <c r="E21" s="5"/>
      <c r="F21" s="4"/>
      <c r="G21" s="175">
        <f>G22</f>
        <v>9096.9</v>
      </c>
      <c r="H21" s="37"/>
    </row>
    <row r="22" spans="1:8" ht="15.75">
      <c r="A22" s="18" t="s">
        <v>145</v>
      </c>
      <c r="B22" s="5" t="s">
        <v>144</v>
      </c>
      <c r="C22" s="12" t="s">
        <v>26</v>
      </c>
      <c r="D22" s="5" t="s">
        <v>27</v>
      </c>
      <c r="E22" s="5" t="s">
        <v>29</v>
      </c>
      <c r="F22" s="4"/>
      <c r="G22" s="175">
        <f>G27+G24+G25</f>
        <v>9096.9</v>
      </c>
      <c r="H22" s="37"/>
    </row>
    <row r="23" spans="1:8" ht="15.75">
      <c r="A23" s="18" t="s">
        <v>146</v>
      </c>
      <c r="B23" s="5"/>
      <c r="C23" s="12"/>
      <c r="D23" s="5"/>
      <c r="E23" s="5"/>
      <c r="F23" s="4"/>
      <c r="G23" s="175"/>
      <c r="H23" s="37"/>
    </row>
    <row r="24" spans="1:8" ht="15.75">
      <c r="A24" s="18" t="s">
        <v>137</v>
      </c>
      <c r="B24" s="5" t="s">
        <v>144</v>
      </c>
      <c r="C24" s="12" t="s">
        <v>26</v>
      </c>
      <c r="D24" s="5" t="s">
        <v>27</v>
      </c>
      <c r="E24" s="5" t="s">
        <v>29</v>
      </c>
      <c r="F24" s="4">
        <v>197</v>
      </c>
      <c r="G24" s="175"/>
      <c r="H24" s="37"/>
    </row>
    <row r="25" spans="1:8" ht="15.75">
      <c r="A25" s="18" t="s">
        <v>175</v>
      </c>
      <c r="B25" s="5" t="s">
        <v>144</v>
      </c>
      <c r="C25" s="12" t="s">
        <v>26</v>
      </c>
      <c r="D25" s="5" t="s">
        <v>27</v>
      </c>
      <c r="E25" s="5" t="s">
        <v>29</v>
      </c>
      <c r="F25" s="4">
        <v>214</v>
      </c>
      <c r="G25" s="175">
        <v>5000</v>
      </c>
      <c r="H25" s="37"/>
    </row>
    <row r="26" spans="1:8" ht="15.75">
      <c r="A26" s="18" t="s">
        <v>146</v>
      </c>
      <c r="B26" s="5"/>
      <c r="C26" s="12"/>
      <c r="D26" s="5"/>
      <c r="E26" s="5"/>
      <c r="F26" s="4"/>
      <c r="G26" s="175"/>
      <c r="H26" s="37"/>
    </row>
    <row r="27" spans="1:8" ht="15.75">
      <c r="A27" s="18" t="s">
        <v>147</v>
      </c>
      <c r="B27" s="5" t="s">
        <v>144</v>
      </c>
      <c r="C27" s="12" t="s">
        <v>26</v>
      </c>
      <c r="D27" s="5" t="s">
        <v>27</v>
      </c>
      <c r="E27" s="5" t="s">
        <v>29</v>
      </c>
      <c r="F27" s="4">
        <v>410</v>
      </c>
      <c r="G27" s="175">
        <v>4096.9</v>
      </c>
      <c r="H27" s="37"/>
    </row>
    <row r="28" spans="1:8" ht="15.75">
      <c r="A28" s="18" t="s">
        <v>2</v>
      </c>
      <c r="B28" s="5" t="s">
        <v>144</v>
      </c>
      <c r="C28" s="12" t="s">
        <v>26</v>
      </c>
      <c r="D28" s="5" t="s">
        <v>30</v>
      </c>
      <c r="E28" s="5"/>
      <c r="F28" s="4"/>
      <c r="G28" s="175">
        <f>G29</f>
        <v>9831</v>
      </c>
      <c r="H28" s="37"/>
    </row>
    <row r="29" spans="1:8" ht="15.75">
      <c r="A29" s="18" t="s">
        <v>148</v>
      </c>
      <c r="B29" s="5" t="s">
        <v>144</v>
      </c>
      <c r="C29" s="12" t="s">
        <v>26</v>
      </c>
      <c r="D29" s="5" t="s">
        <v>30</v>
      </c>
      <c r="E29" s="5" t="s">
        <v>122</v>
      </c>
      <c r="F29" s="4"/>
      <c r="G29" s="175">
        <f>G31</f>
        <v>9831</v>
      </c>
      <c r="H29" s="37"/>
    </row>
    <row r="30" spans="1:8" ht="15.75">
      <c r="A30" s="18" t="s">
        <v>92</v>
      </c>
      <c r="B30" s="5"/>
      <c r="C30" s="12"/>
      <c r="D30" s="5"/>
      <c r="E30" s="5"/>
      <c r="F30" s="4"/>
      <c r="G30" s="175"/>
      <c r="H30" s="37"/>
    </row>
    <row r="31" spans="1:8" ht="15.75">
      <c r="A31" s="18" t="s">
        <v>93</v>
      </c>
      <c r="B31" s="5" t="s">
        <v>144</v>
      </c>
      <c r="C31" s="12" t="s">
        <v>26</v>
      </c>
      <c r="D31" s="5" t="s">
        <v>30</v>
      </c>
      <c r="E31" s="5" t="s">
        <v>122</v>
      </c>
      <c r="F31" s="4">
        <v>412</v>
      </c>
      <c r="G31" s="175">
        <f>10100-79-150-40</f>
        <v>9831</v>
      </c>
      <c r="H31" s="37"/>
    </row>
    <row r="32" spans="1:8" ht="15.75">
      <c r="A32" s="21" t="s">
        <v>124</v>
      </c>
      <c r="B32" s="25" t="s">
        <v>144</v>
      </c>
      <c r="C32" s="25" t="s">
        <v>70</v>
      </c>
      <c r="D32" s="25"/>
      <c r="E32" s="25"/>
      <c r="F32" s="28"/>
      <c r="G32" s="175">
        <f>G33</f>
        <v>1500</v>
      </c>
      <c r="H32" s="101"/>
    </row>
    <row r="33" spans="1:8" ht="15.75">
      <c r="A33" s="18" t="s">
        <v>71</v>
      </c>
      <c r="B33" s="5" t="s">
        <v>144</v>
      </c>
      <c r="C33" s="5" t="s">
        <v>70</v>
      </c>
      <c r="D33" s="5" t="s">
        <v>72</v>
      </c>
      <c r="E33" s="5"/>
      <c r="F33" s="4"/>
      <c r="G33" s="175">
        <f>G34</f>
        <v>1500</v>
      </c>
      <c r="H33" s="101"/>
    </row>
    <row r="34" spans="1:8" ht="15.75">
      <c r="A34" s="18" t="s">
        <v>102</v>
      </c>
      <c r="B34" s="5" t="s">
        <v>144</v>
      </c>
      <c r="C34" s="5" t="s">
        <v>70</v>
      </c>
      <c r="D34" s="5" t="s">
        <v>72</v>
      </c>
      <c r="E34" s="5" t="s">
        <v>103</v>
      </c>
      <c r="F34" s="4"/>
      <c r="G34" s="175">
        <f>G35</f>
        <v>1500</v>
      </c>
      <c r="H34" s="101"/>
    </row>
    <row r="35" spans="1:8" ht="15.75">
      <c r="A35" s="18" t="s">
        <v>162</v>
      </c>
      <c r="B35" s="5" t="s">
        <v>177</v>
      </c>
      <c r="C35" s="5" t="s">
        <v>70</v>
      </c>
      <c r="D35" s="5" t="s">
        <v>72</v>
      </c>
      <c r="E35" s="5" t="s">
        <v>103</v>
      </c>
      <c r="F35" s="4">
        <v>214</v>
      </c>
      <c r="G35" s="175">
        <v>1500</v>
      </c>
      <c r="H35" s="101"/>
    </row>
    <row r="36" spans="1:8" ht="15.75">
      <c r="A36" s="46" t="s">
        <v>3</v>
      </c>
      <c r="B36" s="5" t="s">
        <v>144</v>
      </c>
      <c r="C36" s="12" t="s">
        <v>32</v>
      </c>
      <c r="D36" s="5"/>
      <c r="E36" s="5"/>
      <c r="F36" s="4"/>
      <c r="G36" s="175">
        <f>G37+G40</f>
        <v>7000</v>
      </c>
      <c r="H36" s="101"/>
    </row>
    <row r="37" spans="1:8" ht="15.75">
      <c r="A37" s="18" t="s">
        <v>4</v>
      </c>
      <c r="B37" s="5" t="s">
        <v>144</v>
      </c>
      <c r="C37" s="12" t="s">
        <v>32</v>
      </c>
      <c r="D37" s="5" t="s">
        <v>33</v>
      </c>
      <c r="E37" s="5"/>
      <c r="F37" s="4"/>
      <c r="G37" s="175">
        <f>G38</f>
        <v>5000</v>
      </c>
      <c r="H37" s="101"/>
    </row>
    <row r="38" spans="1:8" ht="15.75">
      <c r="A38" s="18" t="s">
        <v>102</v>
      </c>
      <c r="B38" s="5" t="s">
        <v>144</v>
      </c>
      <c r="C38" s="12" t="s">
        <v>32</v>
      </c>
      <c r="D38" s="5" t="s">
        <v>33</v>
      </c>
      <c r="E38" s="5" t="s">
        <v>103</v>
      </c>
      <c r="F38" s="4"/>
      <c r="G38" s="175">
        <f>G39</f>
        <v>5000</v>
      </c>
      <c r="H38" s="101"/>
    </row>
    <row r="39" spans="1:8" ht="15.75">
      <c r="A39" s="18" t="s">
        <v>175</v>
      </c>
      <c r="B39" s="5" t="s">
        <v>144</v>
      </c>
      <c r="C39" s="12" t="s">
        <v>32</v>
      </c>
      <c r="D39" s="5" t="s">
        <v>33</v>
      </c>
      <c r="E39" s="5" t="s">
        <v>103</v>
      </c>
      <c r="F39" s="4">
        <v>214</v>
      </c>
      <c r="G39" s="175">
        <v>5000</v>
      </c>
      <c r="H39" s="101"/>
    </row>
    <row r="40" spans="1:8" ht="15.75">
      <c r="A40" s="20" t="s">
        <v>185</v>
      </c>
      <c r="B40" s="9" t="s">
        <v>144</v>
      </c>
      <c r="C40" s="8" t="s">
        <v>32</v>
      </c>
      <c r="D40" s="9" t="s">
        <v>36</v>
      </c>
      <c r="E40" s="9"/>
      <c r="F40" s="4"/>
      <c r="G40" s="175">
        <f>G42</f>
        <v>2000</v>
      </c>
      <c r="H40" s="101"/>
    </row>
    <row r="41" spans="1:8" ht="15.75">
      <c r="A41" s="20" t="s">
        <v>37</v>
      </c>
      <c r="B41" s="9"/>
      <c r="C41" s="8"/>
      <c r="D41" s="9"/>
      <c r="E41" s="9"/>
      <c r="F41" s="4"/>
      <c r="G41" s="175"/>
      <c r="H41" s="101"/>
    </row>
    <row r="42" spans="1:8" ht="15.75">
      <c r="A42" s="20" t="s">
        <v>38</v>
      </c>
      <c r="B42" s="9" t="s">
        <v>144</v>
      </c>
      <c r="C42" s="8" t="s">
        <v>32</v>
      </c>
      <c r="D42" s="9" t="s">
        <v>36</v>
      </c>
      <c r="E42" s="9" t="s">
        <v>39</v>
      </c>
      <c r="F42" s="6"/>
      <c r="G42" s="175">
        <f>G43</f>
        <v>2000</v>
      </c>
      <c r="H42" s="101"/>
    </row>
    <row r="43" spans="1:8" ht="15.75">
      <c r="A43" s="18" t="s">
        <v>35</v>
      </c>
      <c r="B43" s="5" t="s">
        <v>144</v>
      </c>
      <c r="C43" s="5" t="s">
        <v>32</v>
      </c>
      <c r="D43" s="5" t="s">
        <v>36</v>
      </c>
      <c r="E43" s="5" t="s">
        <v>39</v>
      </c>
      <c r="F43" s="4">
        <v>327</v>
      </c>
      <c r="G43" s="175">
        <v>2000</v>
      </c>
      <c r="H43" s="101"/>
    </row>
    <row r="44" spans="1:8" ht="15.75">
      <c r="A44" s="21" t="s">
        <v>46</v>
      </c>
      <c r="B44" s="5"/>
      <c r="C44" s="12"/>
      <c r="D44" s="5"/>
      <c r="E44" s="5"/>
      <c r="F44" s="4"/>
      <c r="G44" s="175"/>
      <c r="H44" s="37"/>
    </row>
    <row r="45" spans="1:8" ht="15.75">
      <c r="A45" s="21" t="s">
        <v>60</v>
      </c>
      <c r="B45" s="5" t="s">
        <v>144</v>
      </c>
      <c r="C45" s="12" t="s">
        <v>53</v>
      </c>
      <c r="D45" s="5"/>
      <c r="E45" s="5"/>
      <c r="F45" s="4"/>
      <c r="G45" s="175">
        <f>G46</f>
        <v>60</v>
      </c>
      <c r="H45" s="37"/>
    </row>
    <row r="46" spans="1:8" ht="15.75">
      <c r="A46" s="18" t="s">
        <v>48</v>
      </c>
      <c r="B46" s="5" t="s">
        <v>144</v>
      </c>
      <c r="C46" s="5" t="s">
        <v>53</v>
      </c>
      <c r="D46" s="5" t="s">
        <v>49</v>
      </c>
      <c r="E46" s="5"/>
      <c r="F46" s="4"/>
      <c r="G46" s="210">
        <f>G48</f>
        <v>60</v>
      </c>
      <c r="H46" s="37"/>
    </row>
    <row r="47" spans="1:8" ht="15.75">
      <c r="A47" s="18" t="s">
        <v>59</v>
      </c>
      <c r="B47" s="5"/>
      <c r="C47" s="12"/>
      <c r="D47" s="5"/>
      <c r="E47" s="5"/>
      <c r="F47" s="4"/>
      <c r="G47" s="175"/>
      <c r="H47" s="37"/>
    </row>
    <row r="48" spans="1:8" ht="15.75">
      <c r="A48" s="20" t="s">
        <v>60</v>
      </c>
      <c r="B48" s="5" t="s">
        <v>144</v>
      </c>
      <c r="C48" s="12" t="s">
        <v>53</v>
      </c>
      <c r="D48" s="5" t="s">
        <v>49</v>
      </c>
      <c r="E48" s="5" t="s">
        <v>61</v>
      </c>
      <c r="F48" s="4"/>
      <c r="G48" s="175">
        <f>G50</f>
        <v>60</v>
      </c>
      <c r="H48" s="37"/>
    </row>
    <row r="49" spans="1:8" ht="15.75">
      <c r="A49" s="20" t="s">
        <v>149</v>
      </c>
      <c r="B49" s="5"/>
      <c r="C49" s="12"/>
      <c r="D49" s="5"/>
      <c r="E49" s="5"/>
      <c r="F49" s="4"/>
      <c r="G49" s="175"/>
      <c r="H49" s="37"/>
    </row>
    <row r="50" spans="1:8" ht="15.75">
      <c r="A50" s="20" t="s">
        <v>150</v>
      </c>
      <c r="B50" s="5" t="s">
        <v>144</v>
      </c>
      <c r="C50" s="12" t="s">
        <v>53</v>
      </c>
      <c r="D50" s="5" t="s">
        <v>49</v>
      </c>
      <c r="E50" s="5" t="s">
        <v>61</v>
      </c>
      <c r="F50" s="4">
        <v>453</v>
      </c>
      <c r="G50" s="175">
        <v>60</v>
      </c>
      <c r="H50" s="37"/>
    </row>
    <row r="51" spans="1:8" ht="15.75">
      <c r="A51" s="46" t="s">
        <v>64</v>
      </c>
      <c r="B51" s="5" t="s">
        <v>144</v>
      </c>
      <c r="C51" s="12" t="s">
        <v>65</v>
      </c>
      <c r="D51" s="5"/>
      <c r="E51" s="5"/>
      <c r="F51" s="4"/>
      <c r="G51" s="175">
        <f>G52</f>
        <v>4000</v>
      </c>
      <c r="H51" s="37"/>
    </row>
    <row r="52" spans="1:8" ht="15.75">
      <c r="A52" s="18" t="s">
        <v>176</v>
      </c>
      <c r="B52" s="5" t="s">
        <v>144</v>
      </c>
      <c r="C52" s="12" t="s">
        <v>65</v>
      </c>
      <c r="D52" s="5" t="s">
        <v>66</v>
      </c>
      <c r="E52" s="5"/>
      <c r="F52" s="4"/>
      <c r="G52" s="175">
        <f>G53</f>
        <v>4000</v>
      </c>
      <c r="H52" s="37"/>
    </row>
    <row r="53" spans="1:8" ht="15.75">
      <c r="A53" s="18" t="s">
        <v>67</v>
      </c>
      <c r="B53" s="5" t="s">
        <v>144</v>
      </c>
      <c r="C53" s="12" t="s">
        <v>65</v>
      </c>
      <c r="D53" s="5" t="s">
        <v>66</v>
      </c>
      <c r="E53" s="5" t="s">
        <v>68</v>
      </c>
      <c r="F53" s="4"/>
      <c r="G53" s="175">
        <f>G54</f>
        <v>4000</v>
      </c>
      <c r="H53" s="37"/>
    </row>
    <row r="54" spans="1:8" ht="15.75">
      <c r="A54" s="4" t="s">
        <v>35</v>
      </c>
      <c r="B54" s="5" t="s">
        <v>144</v>
      </c>
      <c r="C54" s="5" t="s">
        <v>65</v>
      </c>
      <c r="D54" s="5" t="s">
        <v>66</v>
      </c>
      <c r="E54" s="5" t="s">
        <v>68</v>
      </c>
      <c r="F54" s="4">
        <v>327</v>
      </c>
      <c r="G54" s="210">
        <v>4000</v>
      </c>
      <c r="H54" s="4"/>
    </row>
    <row r="55" spans="1:8" ht="15.75">
      <c r="A55" s="28" t="s">
        <v>200</v>
      </c>
      <c r="B55" s="25" t="s">
        <v>144</v>
      </c>
      <c r="C55" s="25" t="s">
        <v>201</v>
      </c>
      <c r="D55" s="25"/>
      <c r="E55" s="25"/>
      <c r="F55" s="28"/>
      <c r="G55" s="213">
        <f>G56</f>
        <v>40</v>
      </c>
      <c r="H55" s="28"/>
    </row>
    <row r="56" spans="1:8" ht="15.75">
      <c r="A56" s="4" t="s">
        <v>202</v>
      </c>
      <c r="B56" s="5" t="s">
        <v>144</v>
      </c>
      <c r="C56" s="5" t="s">
        <v>201</v>
      </c>
      <c r="D56" s="5" t="s">
        <v>203</v>
      </c>
      <c r="E56" s="5"/>
      <c r="F56" s="4"/>
      <c r="G56" s="210">
        <f>G57</f>
        <v>40</v>
      </c>
      <c r="H56" s="4"/>
    </row>
    <row r="57" spans="1:8" ht="15.75">
      <c r="A57" s="4" t="s">
        <v>204</v>
      </c>
      <c r="B57" s="5" t="s">
        <v>144</v>
      </c>
      <c r="C57" s="5" t="s">
        <v>201</v>
      </c>
      <c r="D57" s="5" t="s">
        <v>203</v>
      </c>
      <c r="E57" s="5" t="s">
        <v>205</v>
      </c>
      <c r="F57" s="4"/>
      <c r="G57" s="210">
        <f>G58</f>
        <v>40</v>
      </c>
      <c r="H57" s="4"/>
    </row>
    <row r="58" spans="1:8" ht="16.5" thickBot="1">
      <c r="A58" s="4" t="s">
        <v>206</v>
      </c>
      <c r="B58" s="5" t="s">
        <v>144</v>
      </c>
      <c r="C58" s="5" t="s">
        <v>201</v>
      </c>
      <c r="D58" s="5" t="s">
        <v>203</v>
      </c>
      <c r="E58" s="5" t="s">
        <v>205</v>
      </c>
      <c r="F58" s="4">
        <v>483</v>
      </c>
      <c r="G58" s="210">
        <v>40</v>
      </c>
      <c r="H58" s="4"/>
    </row>
    <row r="59" spans="1:8" ht="16.5" thickBot="1">
      <c r="A59" s="43" t="s">
        <v>94</v>
      </c>
      <c r="B59" s="44" t="s">
        <v>89</v>
      </c>
      <c r="C59" s="65"/>
      <c r="D59" s="66"/>
      <c r="E59" s="44"/>
      <c r="F59" s="13"/>
      <c r="G59" s="178">
        <f>G60</f>
        <v>1300</v>
      </c>
      <c r="H59" s="201">
        <f>H60</f>
        <v>0</v>
      </c>
    </row>
    <row r="60" spans="1:8" ht="15.75">
      <c r="A60" s="46" t="s">
        <v>3</v>
      </c>
      <c r="B60" s="24" t="s">
        <v>89</v>
      </c>
      <c r="C60" s="48" t="s">
        <v>32</v>
      </c>
      <c r="D60" s="24"/>
      <c r="E60" s="24"/>
      <c r="F60" s="47"/>
      <c r="G60" s="180">
        <f>G61+G64+G70</f>
        <v>1300</v>
      </c>
      <c r="H60" s="102">
        <f>H64+H61</f>
        <v>0</v>
      </c>
    </row>
    <row r="61" spans="1:8" ht="15.75">
      <c r="A61" s="18" t="s">
        <v>4</v>
      </c>
      <c r="B61" s="5" t="s">
        <v>89</v>
      </c>
      <c r="C61" s="12" t="s">
        <v>32</v>
      </c>
      <c r="D61" s="5" t="s">
        <v>33</v>
      </c>
      <c r="E61" s="5"/>
      <c r="F61" s="4"/>
      <c r="G61" s="175">
        <f>G62</f>
        <v>450</v>
      </c>
      <c r="H61" s="101">
        <f>H62</f>
        <v>0</v>
      </c>
    </row>
    <row r="62" spans="1:8" ht="15.75">
      <c r="A62" s="18" t="s">
        <v>5</v>
      </c>
      <c r="B62" s="5" t="s">
        <v>89</v>
      </c>
      <c r="C62" s="12" t="s">
        <v>32</v>
      </c>
      <c r="D62" s="5" t="s">
        <v>33</v>
      </c>
      <c r="E62" s="5" t="s">
        <v>34</v>
      </c>
      <c r="F62" s="4"/>
      <c r="G62" s="175">
        <f>G63</f>
        <v>450</v>
      </c>
      <c r="H62" s="101">
        <f>H63</f>
        <v>0</v>
      </c>
    </row>
    <row r="63" spans="1:8" ht="15.75">
      <c r="A63" s="20" t="s">
        <v>35</v>
      </c>
      <c r="B63" s="9" t="s">
        <v>89</v>
      </c>
      <c r="C63" s="8" t="s">
        <v>32</v>
      </c>
      <c r="D63" s="9" t="s">
        <v>33</v>
      </c>
      <c r="E63" s="9" t="s">
        <v>34</v>
      </c>
      <c r="F63" s="4">
        <v>327</v>
      </c>
      <c r="G63" s="175">
        <f>150+300</f>
        <v>450</v>
      </c>
      <c r="H63" s="101"/>
    </row>
    <row r="64" spans="1:8" ht="15.75">
      <c r="A64" s="20" t="s">
        <v>6</v>
      </c>
      <c r="B64" s="9" t="s">
        <v>89</v>
      </c>
      <c r="C64" s="8" t="s">
        <v>32</v>
      </c>
      <c r="D64" s="9" t="s">
        <v>36</v>
      </c>
      <c r="E64" s="9"/>
      <c r="F64" s="4"/>
      <c r="G64" s="175">
        <f>G66+G68</f>
        <v>720</v>
      </c>
      <c r="H64" s="101">
        <f>H66+H68</f>
        <v>0</v>
      </c>
    </row>
    <row r="65" spans="1:8" ht="15.75">
      <c r="A65" s="20" t="s">
        <v>37</v>
      </c>
      <c r="B65" s="9"/>
      <c r="C65" s="8"/>
      <c r="D65" s="9"/>
      <c r="E65" s="9"/>
      <c r="F65" s="4"/>
      <c r="G65" s="175"/>
      <c r="H65" s="37"/>
    </row>
    <row r="66" spans="1:8" ht="15.75">
      <c r="A66" s="20" t="s">
        <v>38</v>
      </c>
      <c r="B66" s="9" t="s">
        <v>89</v>
      </c>
      <c r="C66" s="8" t="s">
        <v>32</v>
      </c>
      <c r="D66" s="9" t="s">
        <v>36</v>
      </c>
      <c r="E66" s="9" t="s">
        <v>39</v>
      </c>
      <c r="F66" s="6"/>
      <c r="G66" s="175">
        <f>G67</f>
        <v>363</v>
      </c>
      <c r="H66" s="101">
        <f>H67</f>
        <v>0</v>
      </c>
    </row>
    <row r="67" spans="1:8" ht="15.75">
      <c r="A67" s="18" t="s">
        <v>35</v>
      </c>
      <c r="B67" s="5" t="s">
        <v>89</v>
      </c>
      <c r="C67" s="5" t="s">
        <v>32</v>
      </c>
      <c r="D67" s="5" t="s">
        <v>36</v>
      </c>
      <c r="E67" s="5" t="s">
        <v>39</v>
      </c>
      <c r="F67" s="4">
        <v>327</v>
      </c>
      <c r="G67" s="175">
        <f>220+113+30</f>
        <v>363</v>
      </c>
      <c r="H67" s="101"/>
    </row>
    <row r="68" spans="1:8" ht="15.75">
      <c r="A68" s="22" t="s">
        <v>42</v>
      </c>
      <c r="B68" s="23" t="s">
        <v>89</v>
      </c>
      <c r="C68" s="27" t="s">
        <v>32</v>
      </c>
      <c r="D68" s="23" t="s">
        <v>36</v>
      </c>
      <c r="E68" s="23" t="s">
        <v>43</v>
      </c>
      <c r="F68" s="15"/>
      <c r="G68" s="175">
        <f>G69</f>
        <v>357</v>
      </c>
      <c r="H68" s="101"/>
    </row>
    <row r="69" spans="1:8" ht="15.75">
      <c r="A69" s="20" t="s">
        <v>35</v>
      </c>
      <c r="B69" s="9" t="s">
        <v>89</v>
      </c>
      <c r="C69" s="8" t="s">
        <v>32</v>
      </c>
      <c r="D69" s="9" t="s">
        <v>36</v>
      </c>
      <c r="E69" s="9" t="s">
        <v>43</v>
      </c>
      <c r="F69" s="4">
        <v>327</v>
      </c>
      <c r="G69" s="175">
        <f>277+80</f>
        <v>357</v>
      </c>
      <c r="H69" s="101"/>
    </row>
    <row r="70" spans="1:8" ht="15.75">
      <c r="A70" s="18" t="s">
        <v>44</v>
      </c>
      <c r="B70" s="5" t="s">
        <v>89</v>
      </c>
      <c r="C70" s="12" t="s">
        <v>32</v>
      </c>
      <c r="D70" s="5" t="s">
        <v>45</v>
      </c>
      <c r="E70" s="5"/>
      <c r="F70" s="4"/>
      <c r="G70" s="175">
        <f>G71</f>
        <v>130</v>
      </c>
      <c r="H70" s="37"/>
    </row>
    <row r="71" spans="1:8" ht="15.75">
      <c r="A71" s="18" t="s">
        <v>20</v>
      </c>
      <c r="B71" s="5" t="s">
        <v>89</v>
      </c>
      <c r="C71" s="12" t="s">
        <v>32</v>
      </c>
      <c r="D71" s="5" t="s">
        <v>45</v>
      </c>
      <c r="E71" s="5" t="s">
        <v>19</v>
      </c>
      <c r="F71" s="4"/>
      <c r="G71" s="175">
        <f>G72</f>
        <v>130</v>
      </c>
      <c r="H71" s="37"/>
    </row>
    <row r="72" spans="1:8" ht="16.5" thickBot="1">
      <c r="A72" s="16" t="s">
        <v>78</v>
      </c>
      <c r="B72" s="5" t="s">
        <v>89</v>
      </c>
      <c r="C72" s="12" t="s">
        <v>32</v>
      </c>
      <c r="D72" s="5" t="s">
        <v>45</v>
      </c>
      <c r="E72" s="5" t="s">
        <v>19</v>
      </c>
      <c r="F72" s="39" t="s">
        <v>79</v>
      </c>
      <c r="G72" s="175">
        <v>130</v>
      </c>
      <c r="H72" s="37"/>
    </row>
    <row r="73" spans="1:8" ht="16.5" thickBot="1">
      <c r="A73" s="43" t="s">
        <v>96</v>
      </c>
      <c r="B73" s="44" t="s">
        <v>95</v>
      </c>
      <c r="C73" s="45"/>
      <c r="D73" s="44"/>
      <c r="E73" s="44"/>
      <c r="F73" s="220"/>
      <c r="G73" s="178">
        <f>G74+G79</f>
        <v>1532</v>
      </c>
      <c r="H73" s="203"/>
    </row>
    <row r="74" spans="1:8" ht="15.75">
      <c r="A74" s="46" t="s">
        <v>3</v>
      </c>
      <c r="B74" s="24" t="s">
        <v>95</v>
      </c>
      <c r="C74" s="48" t="s">
        <v>32</v>
      </c>
      <c r="D74" s="24"/>
      <c r="E74" s="24"/>
      <c r="F74" s="47"/>
      <c r="G74" s="180">
        <f>G75</f>
        <v>11</v>
      </c>
      <c r="H74" s="202"/>
    </row>
    <row r="75" spans="1:8" ht="15.75">
      <c r="A75" s="20" t="s">
        <v>6</v>
      </c>
      <c r="B75" s="9" t="s">
        <v>95</v>
      </c>
      <c r="C75" s="8" t="s">
        <v>32</v>
      </c>
      <c r="D75" s="9" t="s">
        <v>36</v>
      </c>
      <c r="E75" s="9"/>
      <c r="F75" s="40"/>
      <c r="G75" s="175">
        <f>G76</f>
        <v>11</v>
      </c>
      <c r="H75" s="37"/>
    </row>
    <row r="76" spans="1:8" ht="15.75">
      <c r="A76" s="22" t="s">
        <v>42</v>
      </c>
      <c r="B76" s="23" t="s">
        <v>95</v>
      </c>
      <c r="C76" s="27" t="s">
        <v>32</v>
      </c>
      <c r="D76" s="23" t="s">
        <v>36</v>
      </c>
      <c r="E76" s="23" t="s">
        <v>43</v>
      </c>
      <c r="F76" s="4"/>
      <c r="G76" s="175">
        <f>G77</f>
        <v>11</v>
      </c>
      <c r="H76" s="37"/>
    </row>
    <row r="77" spans="1:8" ht="15.75">
      <c r="A77" s="20" t="s">
        <v>35</v>
      </c>
      <c r="B77" s="9" t="s">
        <v>95</v>
      </c>
      <c r="C77" s="8" t="s">
        <v>32</v>
      </c>
      <c r="D77" s="9" t="s">
        <v>36</v>
      </c>
      <c r="E77" s="9" t="s">
        <v>43</v>
      </c>
      <c r="F77" s="4">
        <v>327</v>
      </c>
      <c r="G77" s="175">
        <v>11</v>
      </c>
      <c r="H77" s="37"/>
    </row>
    <row r="78" spans="1:8" ht="15.75">
      <c r="A78" s="21" t="s">
        <v>46</v>
      </c>
      <c r="B78" s="25"/>
      <c r="C78" s="26"/>
      <c r="D78" s="25"/>
      <c r="E78" s="25"/>
      <c r="F78" s="28"/>
      <c r="G78" s="176"/>
      <c r="H78" s="37"/>
    </row>
    <row r="79" spans="1:8" ht="15.75">
      <c r="A79" s="21" t="s">
        <v>47</v>
      </c>
      <c r="B79" s="25" t="s">
        <v>95</v>
      </c>
      <c r="C79" s="26" t="s">
        <v>53</v>
      </c>
      <c r="D79" s="25"/>
      <c r="E79" s="25"/>
      <c r="F79" s="28"/>
      <c r="G79" s="176">
        <f>G80+G92</f>
        <v>1521</v>
      </c>
      <c r="H79" s="37"/>
    </row>
    <row r="80" spans="1:8" ht="15.75">
      <c r="A80" s="18" t="s">
        <v>48</v>
      </c>
      <c r="B80" s="5" t="s">
        <v>95</v>
      </c>
      <c r="C80" s="12" t="s">
        <v>53</v>
      </c>
      <c r="D80" s="5" t="s">
        <v>49</v>
      </c>
      <c r="E80" s="5"/>
      <c r="F80" s="4"/>
      <c r="G80" s="175">
        <f>G82+G84+G86+G89</f>
        <v>1487</v>
      </c>
      <c r="H80" s="37"/>
    </row>
    <row r="81" spans="1:8" ht="15.75">
      <c r="A81" s="18" t="s">
        <v>50</v>
      </c>
      <c r="B81" s="5"/>
      <c r="C81" s="12"/>
      <c r="D81" s="5"/>
      <c r="E81" s="5"/>
      <c r="F81" s="4"/>
      <c r="G81" s="175"/>
      <c r="H81" s="37"/>
    </row>
    <row r="82" spans="1:8" ht="15.75">
      <c r="A82" s="18" t="s">
        <v>51</v>
      </c>
      <c r="B82" s="5" t="s">
        <v>95</v>
      </c>
      <c r="C82" s="12" t="s">
        <v>53</v>
      </c>
      <c r="D82" s="5" t="s">
        <v>49</v>
      </c>
      <c r="E82" s="5" t="s">
        <v>52</v>
      </c>
      <c r="F82" s="4"/>
      <c r="G82" s="175">
        <f>G83</f>
        <v>1461</v>
      </c>
      <c r="H82" s="37"/>
    </row>
    <row r="83" spans="1:8" ht="15.75">
      <c r="A83" s="20" t="s">
        <v>35</v>
      </c>
      <c r="B83" s="5" t="s">
        <v>95</v>
      </c>
      <c r="C83" s="12" t="s">
        <v>53</v>
      </c>
      <c r="D83" s="5" t="s">
        <v>49</v>
      </c>
      <c r="E83" s="5" t="s">
        <v>52</v>
      </c>
      <c r="F83" s="4">
        <v>327</v>
      </c>
      <c r="G83" s="175">
        <f>1400+759-728+30</f>
        <v>1461</v>
      </c>
      <c r="H83" s="37"/>
    </row>
    <row r="84" spans="1:8" ht="15.75">
      <c r="A84" s="18" t="s">
        <v>9</v>
      </c>
      <c r="B84" s="5" t="s">
        <v>95</v>
      </c>
      <c r="C84" s="12" t="s">
        <v>53</v>
      </c>
      <c r="D84" s="5" t="s">
        <v>49</v>
      </c>
      <c r="E84" s="5" t="s">
        <v>54</v>
      </c>
      <c r="F84" s="4"/>
      <c r="G84" s="175">
        <f>G85</f>
        <v>4</v>
      </c>
      <c r="H84" s="37"/>
    </row>
    <row r="85" spans="1:8" ht="15.75">
      <c r="A85" s="20" t="s">
        <v>35</v>
      </c>
      <c r="B85" s="5" t="s">
        <v>95</v>
      </c>
      <c r="C85" s="12" t="s">
        <v>53</v>
      </c>
      <c r="D85" s="5" t="s">
        <v>49</v>
      </c>
      <c r="E85" s="5" t="s">
        <v>54</v>
      </c>
      <c r="F85" s="4">
        <v>327</v>
      </c>
      <c r="G85" s="175">
        <v>4</v>
      </c>
      <c r="H85" s="37"/>
    </row>
    <row r="86" spans="1:8" ht="15.75">
      <c r="A86" s="18" t="s">
        <v>10</v>
      </c>
      <c r="B86" s="5" t="s">
        <v>95</v>
      </c>
      <c r="C86" s="12" t="s">
        <v>53</v>
      </c>
      <c r="D86" s="5" t="s">
        <v>49</v>
      </c>
      <c r="E86" s="5" t="s">
        <v>55</v>
      </c>
      <c r="F86" s="4"/>
      <c r="G86" s="175">
        <f>G87</f>
        <v>15</v>
      </c>
      <c r="H86" s="37"/>
    </row>
    <row r="87" spans="1:8" ht="15.75">
      <c r="A87" s="20" t="s">
        <v>35</v>
      </c>
      <c r="B87" s="5" t="s">
        <v>95</v>
      </c>
      <c r="C87" s="12" t="s">
        <v>53</v>
      </c>
      <c r="D87" s="5" t="s">
        <v>49</v>
      </c>
      <c r="E87" s="5" t="s">
        <v>55</v>
      </c>
      <c r="F87" s="4">
        <v>327</v>
      </c>
      <c r="G87" s="175">
        <v>15</v>
      </c>
      <c r="H87" s="37"/>
    </row>
    <row r="88" spans="1:8" ht="15.75">
      <c r="A88" s="18" t="s">
        <v>56</v>
      </c>
      <c r="B88" s="5"/>
      <c r="C88" s="12"/>
      <c r="D88" s="5"/>
      <c r="E88" s="5"/>
      <c r="F88" s="4"/>
      <c r="G88" s="175"/>
      <c r="H88" s="37"/>
    </row>
    <row r="89" spans="1:8" ht="15.75">
      <c r="A89" s="18" t="s">
        <v>57</v>
      </c>
      <c r="B89" s="5" t="s">
        <v>95</v>
      </c>
      <c r="C89" s="12" t="s">
        <v>53</v>
      </c>
      <c r="D89" s="5" t="s">
        <v>49</v>
      </c>
      <c r="E89" s="5" t="s">
        <v>58</v>
      </c>
      <c r="F89" s="4"/>
      <c r="G89" s="175">
        <f>G90</f>
        <v>7</v>
      </c>
      <c r="H89" s="37"/>
    </row>
    <row r="90" spans="1:8" ht="15.75">
      <c r="A90" s="20" t="s">
        <v>35</v>
      </c>
      <c r="B90" s="5" t="s">
        <v>95</v>
      </c>
      <c r="C90" s="12" t="s">
        <v>53</v>
      </c>
      <c r="D90" s="5" t="s">
        <v>49</v>
      </c>
      <c r="E90" s="5" t="s">
        <v>58</v>
      </c>
      <c r="F90" s="4">
        <v>327</v>
      </c>
      <c r="G90" s="175">
        <v>7</v>
      </c>
      <c r="H90" s="37"/>
    </row>
    <row r="91" spans="1:8" ht="14.25" customHeight="1">
      <c r="A91" s="18" t="s">
        <v>62</v>
      </c>
      <c r="B91" s="5"/>
      <c r="C91" s="12"/>
      <c r="D91" s="5"/>
      <c r="E91" s="5"/>
      <c r="F91" s="4"/>
      <c r="G91" s="175"/>
      <c r="H91" s="37"/>
    </row>
    <row r="92" spans="1:8" ht="15.75">
      <c r="A92" s="18" t="s">
        <v>51</v>
      </c>
      <c r="B92" s="5" t="s">
        <v>95</v>
      </c>
      <c r="C92" s="12" t="s">
        <v>53</v>
      </c>
      <c r="D92" s="5" t="s">
        <v>63</v>
      </c>
      <c r="E92" s="5"/>
      <c r="F92" s="4"/>
      <c r="G92" s="175">
        <f>G93</f>
        <v>34</v>
      </c>
      <c r="H92" s="37"/>
    </row>
    <row r="93" spans="1:8" ht="15.75">
      <c r="A93" s="18" t="s">
        <v>20</v>
      </c>
      <c r="B93" s="5" t="s">
        <v>95</v>
      </c>
      <c r="C93" s="12" t="s">
        <v>53</v>
      </c>
      <c r="D93" s="5" t="s">
        <v>63</v>
      </c>
      <c r="E93" s="5" t="s">
        <v>19</v>
      </c>
      <c r="F93" s="4"/>
      <c r="G93" s="175">
        <f>G94</f>
        <v>34</v>
      </c>
      <c r="H93" s="37"/>
    </row>
    <row r="94" spans="1:8" ht="16.5" thickBot="1">
      <c r="A94" s="16" t="s">
        <v>78</v>
      </c>
      <c r="B94" s="5" t="s">
        <v>95</v>
      </c>
      <c r="C94" s="12" t="s">
        <v>53</v>
      </c>
      <c r="D94" s="5" t="s">
        <v>63</v>
      </c>
      <c r="E94" s="5" t="s">
        <v>19</v>
      </c>
      <c r="F94" s="39" t="s">
        <v>79</v>
      </c>
      <c r="G94" s="175">
        <f>30+84-80</f>
        <v>34</v>
      </c>
      <c r="H94" s="37"/>
    </row>
    <row r="95" spans="1:8" ht="15.75">
      <c r="A95" s="49" t="s">
        <v>99</v>
      </c>
      <c r="B95" s="50" t="s">
        <v>97</v>
      </c>
      <c r="C95" s="51"/>
      <c r="D95" s="50"/>
      <c r="E95" s="50"/>
      <c r="F95" s="52"/>
      <c r="G95" s="174">
        <f>G97</f>
        <v>7350</v>
      </c>
      <c r="H95" s="223">
        <f>H97</f>
        <v>0</v>
      </c>
    </row>
    <row r="96" spans="1:8" ht="16.5" thickBot="1">
      <c r="A96" s="53" t="s">
        <v>100</v>
      </c>
      <c r="B96" s="54"/>
      <c r="C96" s="55"/>
      <c r="D96" s="54"/>
      <c r="E96" s="54"/>
      <c r="F96" s="56"/>
      <c r="G96" s="179"/>
      <c r="H96" s="200"/>
    </row>
    <row r="97" spans="1:8" ht="15.75">
      <c r="A97" s="46" t="s">
        <v>64</v>
      </c>
      <c r="B97" s="24" t="s">
        <v>97</v>
      </c>
      <c r="C97" s="48" t="s">
        <v>65</v>
      </c>
      <c r="D97" s="24"/>
      <c r="E97" s="24"/>
      <c r="F97" s="47"/>
      <c r="G97" s="180">
        <f>G98</f>
        <v>7350</v>
      </c>
      <c r="H97" s="224">
        <f>H98</f>
        <v>0</v>
      </c>
    </row>
    <row r="98" spans="1:8" ht="15.75">
      <c r="A98" s="18" t="s">
        <v>12</v>
      </c>
      <c r="B98" s="5" t="s">
        <v>97</v>
      </c>
      <c r="C98" s="12" t="s">
        <v>65</v>
      </c>
      <c r="D98" s="5" t="s">
        <v>66</v>
      </c>
      <c r="E98" s="5"/>
      <c r="F98" s="4"/>
      <c r="G98" s="175">
        <f>G99+G101</f>
        <v>7350</v>
      </c>
      <c r="H98" s="101">
        <f>H101</f>
        <v>0</v>
      </c>
    </row>
    <row r="99" spans="1:8" ht="15.75">
      <c r="A99" s="18" t="s">
        <v>102</v>
      </c>
      <c r="B99" s="5" t="s">
        <v>97</v>
      </c>
      <c r="C99" s="12" t="s">
        <v>65</v>
      </c>
      <c r="D99" s="5" t="s">
        <v>66</v>
      </c>
      <c r="E99" s="5" t="s">
        <v>103</v>
      </c>
      <c r="F99" s="4"/>
      <c r="G99" s="175">
        <f>G100</f>
        <v>3000</v>
      </c>
      <c r="H99" s="101"/>
    </row>
    <row r="100" spans="1:8" ht="15.75">
      <c r="A100" s="18" t="s">
        <v>175</v>
      </c>
      <c r="B100" s="5" t="s">
        <v>97</v>
      </c>
      <c r="C100" s="12" t="s">
        <v>65</v>
      </c>
      <c r="D100" s="5" t="s">
        <v>66</v>
      </c>
      <c r="E100" s="5" t="s">
        <v>103</v>
      </c>
      <c r="F100" s="4">
        <v>214</v>
      </c>
      <c r="G100" s="175">
        <v>3000</v>
      </c>
      <c r="H100" s="101"/>
    </row>
    <row r="101" spans="1:8" ht="15.75">
      <c r="A101" s="18" t="s">
        <v>67</v>
      </c>
      <c r="B101" s="5" t="s">
        <v>97</v>
      </c>
      <c r="C101" s="12" t="s">
        <v>65</v>
      </c>
      <c r="D101" s="5" t="s">
        <v>66</v>
      </c>
      <c r="E101" s="5" t="s">
        <v>68</v>
      </c>
      <c r="F101" s="4"/>
      <c r="G101" s="175">
        <f>G102</f>
        <v>4350</v>
      </c>
      <c r="H101" s="101">
        <f>H102</f>
        <v>0</v>
      </c>
    </row>
    <row r="102" spans="1:8" ht="16.5" thickBot="1">
      <c r="A102" s="20" t="s">
        <v>35</v>
      </c>
      <c r="B102" s="5" t="s">
        <v>97</v>
      </c>
      <c r="C102" s="12" t="s">
        <v>65</v>
      </c>
      <c r="D102" s="5" t="s">
        <v>66</v>
      </c>
      <c r="E102" s="5" t="s">
        <v>68</v>
      </c>
      <c r="F102" s="4">
        <v>327</v>
      </c>
      <c r="G102" s="175">
        <f>250+3000+600+500</f>
        <v>4350</v>
      </c>
      <c r="H102" s="101"/>
    </row>
    <row r="103" spans="1:8" ht="15.75">
      <c r="A103" s="128" t="s">
        <v>127</v>
      </c>
      <c r="B103" s="50"/>
      <c r="C103" s="51"/>
      <c r="D103" s="50"/>
      <c r="E103" s="50"/>
      <c r="F103" s="52"/>
      <c r="G103" s="174"/>
      <c r="H103" s="199"/>
    </row>
    <row r="104" spans="1:8" ht="16.5" thickBot="1">
      <c r="A104" s="129" t="s">
        <v>128</v>
      </c>
      <c r="B104" s="54" t="s">
        <v>79</v>
      </c>
      <c r="C104" s="55"/>
      <c r="D104" s="54"/>
      <c r="E104" s="54"/>
      <c r="F104" s="58"/>
      <c r="G104" s="179">
        <f>G105</f>
        <v>10</v>
      </c>
      <c r="H104" s="200"/>
    </row>
    <row r="105" spans="1:8" ht="15.75">
      <c r="A105" s="46" t="s">
        <v>17</v>
      </c>
      <c r="B105" s="24" t="s">
        <v>79</v>
      </c>
      <c r="C105" s="24" t="s">
        <v>18</v>
      </c>
      <c r="D105" s="24"/>
      <c r="E105" s="24"/>
      <c r="F105" s="24"/>
      <c r="G105" s="180">
        <f>G108</f>
        <v>10</v>
      </c>
      <c r="H105" s="202"/>
    </row>
    <row r="106" spans="1:8" ht="15.75">
      <c r="A106" s="18" t="s">
        <v>21</v>
      </c>
      <c r="B106" s="5"/>
      <c r="C106" s="5"/>
      <c r="D106" s="5"/>
      <c r="E106" s="5"/>
      <c r="F106" s="5"/>
      <c r="G106" s="175"/>
      <c r="H106" s="37"/>
    </row>
    <row r="107" spans="1:8" ht="15.75">
      <c r="A107" s="20" t="s">
        <v>22</v>
      </c>
      <c r="B107" s="5"/>
      <c r="C107" s="5"/>
      <c r="D107" s="5"/>
      <c r="E107" s="5"/>
      <c r="F107" s="5"/>
      <c r="G107" s="175"/>
      <c r="H107" s="37"/>
    </row>
    <row r="108" spans="1:8" ht="15.75">
      <c r="A108" s="18" t="s">
        <v>23</v>
      </c>
      <c r="B108" s="12" t="s">
        <v>79</v>
      </c>
      <c r="C108" s="5" t="s">
        <v>18</v>
      </c>
      <c r="D108" s="5" t="s">
        <v>24</v>
      </c>
      <c r="E108" s="5"/>
      <c r="F108" s="5"/>
      <c r="G108" s="175">
        <f>G109</f>
        <v>10</v>
      </c>
      <c r="H108" s="37"/>
    </row>
    <row r="109" spans="1:8" ht="15.75">
      <c r="A109" s="18" t="s">
        <v>20</v>
      </c>
      <c r="B109" s="12" t="s">
        <v>79</v>
      </c>
      <c r="C109" s="5" t="s">
        <v>18</v>
      </c>
      <c r="D109" s="5" t="s">
        <v>24</v>
      </c>
      <c r="E109" s="5" t="s">
        <v>19</v>
      </c>
      <c r="F109" s="5"/>
      <c r="G109" s="175">
        <f>G110</f>
        <v>10</v>
      </c>
      <c r="H109" s="37"/>
    </row>
    <row r="110" spans="1:8" ht="16.5" thickBot="1">
      <c r="A110" s="16" t="s">
        <v>78</v>
      </c>
      <c r="B110" s="12" t="s">
        <v>79</v>
      </c>
      <c r="C110" s="5" t="s">
        <v>18</v>
      </c>
      <c r="D110" s="5" t="s">
        <v>24</v>
      </c>
      <c r="E110" s="5" t="s">
        <v>19</v>
      </c>
      <c r="F110" s="39" t="s">
        <v>79</v>
      </c>
      <c r="G110" s="175">
        <v>10</v>
      </c>
      <c r="H110" s="37"/>
    </row>
    <row r="111" spans="1:8" ht="15.75">
      <c r="A111" s="57" t="s">
        <v>136</v>
      </c>
      <c r="B111" s="59"/>
      <c r="C111" s="60"/>
      <c r="D111" s="59"/>
      <c r="E111" s="59"/>
      <c r="F111" s="52"/>
      <c r="G111" s="174"/>
      <c r="H111" s="199"/>
    </row>
    <row r="112" spans="1:8" ht="16.5" thickBot="1">
      <c r="A112" s="53" t="s">
        <v>101</v>
      </c>
      <c r="B112" s="54" t="s">
        <v>151</v>
      </c>
      <c r="C112" s="55"/>
      <c r="D112" s="54"/>
      <c r="E112" s="54"/>
      <c r="F112" s="56"/>
      <c r="G112" s="179">
        <f>G113+G117</f>
        <v>615</v>
      </c>
      <c r="H112" s="200"/>
    </row>
    <row r="113" spans="1:8" ht="15.75">
      <c r="A113" s="46" t="s">
        <v>3</v>
      </c>
      <c r="B113" s="48" t="s">
        <v>151</v>
      </c>
      <c r="C113" s="48" t="s">
        <v>32</v>
      </c>
      <c r="D113" s="24"/>
      <c r="E113" s="24"/>
      <c r="F113" s="211"/>
      <c r="G113" s="180">
        <f>G114</f>
        <v>600</v>
      </c>
      <c r="H113" s="202"/>
    </row>
    <row r="114" spans="1:8" ht="15.75">
      <c r="A114" s="18" t="s">
        <v>40</v>
      </c>
      <c r="B114" s="12" t="s">
        <v>151</v>
      </c>
      <c r="C114" s="12" t="s">
        <v>32</v>
      </c>
      <c r="D114" s="5" t="s">
        <v>41</v>
      </c>
      <c r="E114" s="5"/>
      <c r="F114" s="4"/>
      <c r="G114" s="175">
        <f>G115</f>
        <v>600</v>
      </c>
      <c r="H114" s="37"/>
    </row>
    <row r="115" spans="1:8" ht="15.75">
      <c r="A115" s="18" t="s">
        <v>166</v>
      </c>
      <c r="B115" s="12" t="s">
        <v>151</v>
      </c>
      <c r="C115" s="12" t="s">
        <v>32</v>
      </c>
      <c r="D115" s="5" t="s">
        <v>41</v>
      </c>
      <c r="E115" s="5" t="s">
        <v>167</v>
      </c>
      <c r="F115" s="4"/>
      <c r="G115" s="175">
        <f>G116</f>
        <v>600</v>
      </c>
      <c r="H115" s="37"/>
    </row>
    <row r="116" spans="1:8" ht="15.75">
      <c r="A116" s="18" t="s">
        <v>35</v>
      </c>
      <c r="B116" s="12" t="s">
        <v>151</v>
      </c>
      <c r="C116" s="12" t="s">
        <v>32</v>
      </c>
      <c r="D116" s="5" t="s">
        <v>41</v>
      </c>
      <c r="E116" s="5" t="s">
        <v>167</v>
      </c>
      <c r="F116" s="4">
        <v>327</v>
      </c>
      <c r="G116" s="175">
        <v>600</v>
      </c>
      <c r="H116" s="37"/>
    </row>
    <row r="117" spans="1:8" ht="15.75">
      <c r="A117" s="21" t="s">
        <v>64</v>
      </c>
      <c r="B117" s="25" t="s">
        <v>151</v>
      </c>
      <c r="C117" s="26" t="s">
        <v>65</v>
      </c>
      <c r="D117" s="25"/>
      <c r="E117" s="25"/>
      <c r="F117" s="28"/>
      <c r="G117" s="176">
        <f>G118</f>
        <v>15</v>
      </c>
      <c r="H117" s="37"/>
    </row>
    <row r="118" spans="1:8" ht="15.75">
      <c r="A118" s="18" t="s">
        <v>73</v>
      </c>
      <c r="B118" s="5" t="s">
        <v>151</v>
      </c>
      <c r="C118" s="5" t="s">
        <v>65</v>
      </c>
      <c r="D118" s="5" t="s">
        <v>74</v>
      </c>
      <c r="E118" s="5"/>
      <c r="F118" s="4"/>
      <c r="G118" s="175">
        <f>G119</f>
        <v>15</v>
      </c>
      <c r="H118" s="37"/>
    </row>
    <row r="119" spans="1:8" ht="15.75">
      <c r="A119" s="18" t="s">
        <v>20</v>
      </c>
      <c r="B119" s="5" t="s">
        <v>151</v>
      </c>
      <c r="C119" s="5" t="s">
        <v>65</v>
      </c>
      <c r="D119" s="5" t="s">
        <v>74</v>
      </c>
      <c r="E119" s="5" t="s">
        <v>19</v>
      </c>
      <c r="F119" s="4"/>
      <c r="G119" s="175">
        <f>G120</f>
        <v>15</v>
      </c>
      <c r="H119" s="37"/>
    </row>
    <row r="120" spans="1:8" ht="16.5" thickBot="1">
      <c r="A120" s="20" t="s">
        <v>78</v>
      </c>
      <c r="B120" s="9" t="s">
        <v>151</v>
      </c>
      <c r="C120" s="9" t="s">
        <v>65</v>
      </c>
      <c r="D120" s="9" t="s">
        <v>74</v>
      </c>
      <c r="E120" s="9" t="s">
        <v>19</v>
      </c>
      <c r="F120" s="63" t="s">
        <v>79</v>
      </c>
      <c r="G120" s="177">
        <v>15</v>
      </c>
      <c r="H120" s="143"/>
    </row>
    <row r="121" spans="1:8" ht="15.75">
      <c r="A121" s="49" t="s">
        <v>129</v>
      </c>
      <c r="B121" s="50"/>
      <c r="C121" s="51"/>
      <c r="D121" s="50"/>
      <c r="E121" s="50"/>
      <c r="F121" s="52"/>
      <c r="G121" s="174"/>
      <c r="H121" s="199"/>
    </row>
    <row r="122" spans="1:8" ht="16.5" thickBot="1">
      <c r="A122" s="53" t="s">
        <v>130</v>
      </c>
      <c r="B122" s="54" t="s">
        <v>152</v>
      </c>
      <c r="C122" s="55"/>
      <c r="D122" s="54"/>
      <c r="E122" s="54"/>
      <c r="F122" s="56"/>
      <c r="G122" s="179">
        <f>G123</f>
        <v>820</v>
      </c>
      <c r="H122" s="200"/>
    </row>
    <row r="123" spans="1:8" ht="15.75">
      <c r="A123" s="46" t="s">
        <v>17</v>
      </c>
      <c r="B123" s="24" t="s">
        <v>152</v>
      </c>
      <c r="C123" s="24" t="s">
        <v>18</v>
      </c>
      <c r="D123" s="24"/>
      <c r="E123" s="24"/>
      <c r="F123" s="24"/>
      <c r="G123" s="180">
        <f>G124</f>
        <v>820</v>
      </c>
      <c r="H123" s="202"/>
    </row>
    <row r="124" spans="1:8" ht="15.75">
      <c r="A124" s="18" t="s">
        <v>134</v>
      </c>
      <c r="B124" s="5" t="s">
        <v>152</v>
      </c>
      <c r="C124" s="5" t="s">
        <v>18</v>
      </c>
      <c r="D124" s="5" t="s">
        <v>135</v>
      </c>
      <c r="E124" s="5"/>
      <c r="F124" s="5"/>
      <c r="G124" s="175">
        <f>G125</f>
        <v>820</v>
      </c>
      <c r="H124" s="37"/>
    </row>
    <row r="125" spans="1:8" ht="15.75">
      <c r="A125" s="18" t="s">
        <v>20</v>
      </c>
      <c r="B125" s="12" t="s">
        <v>152</v>
      </c>
      <c r="C125" s="5" t="s">
        <v>18</v>
      </c>
      <c r="D125" s="5" t="s">
        <v>135</v>
      </c>
      <c r="E125" s="5" t="s">
        <v>19</v>
      </c>
      <c r="F125" s="5"/>
      <c r="G125" s="175">
        <f>G126</f>
        <v>820</v>
      </c>
      <c r="H125" s="37"/>
    </row>
    <row r="126" spans="1:8" ht="16.5" thickBot="1">
      <c r="A126" s="18" t="s">
        <v>78</v>
      </c>
      <c r="B126" s="5" t="s">
        <v>152</v>
      </c>
      <c r="C126" s="5" t="s">
        <v>18</v>
      </c>
      <c r="D126" s="5" t="s">
        <v>135</v>
      </c>
      <c r="E126" s="5" t="s">
        <v>19</v>
      </c>
      <c r="F126" s="39" t="s">
        <v>79</v>
      </c>
      <c r="G126" s="210">
        <f>120+700</f>
        <v>820</v>
      </c>
      <c r="H126" s="37"/>
    </row>
    <row r="127" spans="1:8" ht="15.75">
      <c r="A127" s="126" t="s">
        <v>125</v>
      </c>
      <c r="B127" s="50"/>
      <c r="C127" s="50"/>
      <c r="D127" s="50"/>
      <c r="E127" s="50"/>
      <c r="F127" s="61"/>
      <c r="G127" s="181"/>
      <c r="H127" s="199"/>
    </row>
    <row r="128" spans="1:8" ht="16.5" thickBot="1">
      <c r="A128" s="127" t="s">
        <v>126</v>
      </c>
      <c r="B128" s="54" t="s">
        <v>153</v>
      </c>
      <c r="C128" s="54"/>
      <c r="D128" s="54"/>
      <c r="E128" s="54"/>
      <c r="F128" s="62"/>
      <c r="G128" s="182">
        <f>G129</f>
        <v>169</v>
      </c>
      <c r="H128" s="200"/>
    </row>
    <row r="129" spans="1:8" ht="15.75">
      <c r="A129" s="46" t="s">
        <v>25</v>
      </c>
      <c r="B129" s="24" t="s">
        <v>153</v>
      </c>
      <c r="C129" s="24" t="s">
        <v>26</v>
      </c>
      <c r="D129" s="24"/>
      <c r="E129" s="24"/>
      <c r="F129" s="47"/>
      <c r="G129" s="180">
        <f>G130+G135</f>
        <v>169</v>
      </c>
      <c r="H129" s="202"/>
    </row>
    <row r="130" spans="1:8" ht="15.75">
      <c r="A130" s="18" t="s">
        <v>98</v>
      </c>
      <c r="B130" s="5" t="s">
        <v>153</v>
      </c>
      <c r="C130" s="5" t="s">
        <v>26</v>
      </c>
      <c r="D130" s="5" t="s">
        <v>27</v>
      </c>
      <c r="E130" s="5"/>
      <c r="F130" s="4"/>
      <c r="G130" s="175">
        <f>G131</f>
        <v>79</v>
      </c>
      <c r="H130" s="37"/>
    </row>
    <row r="131" spans="1:8" ht="15.75">
      <c r="A131" s="18" t="s">
        <v>28</v>
      </c>
      <c r="B131" s="5" t="s">
        <v>153</v>
      </c>
      <c r="C131" s="5" t="s">
        <v>26</v>
      </c>
      <c r="D131" s="5" t="s">
        <v>27</v>
      </c>
      <c r="E131" s="5" t="s">
        <v>29</v>
      </c>
      <c r="F131" s="4"/>
      <c r="G131" s="175">
        <f>G132+G134</f>
        <v>79</v>
      </c>
      <c r="H131" s="37"/>
    </row>
    <row r="132" spans="1:8" ht="15.75">
      <c r="A132" s="20" t="s">
        <v>137</v>
      </c>
      <c r="B132" s="5" t="s">
        <v>153</v>
      </c>
      <c r="C132" s="9" t="s">
        <v>26</v>
      </c>
      <c r="D132" s="9" t="s">
        <v>27</v>
      </c>
      <c r="E132" s="9" t="s">
        <v>29</v>
      </c>
      <c r="F132" s="6">
        <v>197</v>
      </c>
      <c r="G132" s="177"/>
      <c r="H132" s="37"/>
    </row>
    <row r="133" spans="1:8" ht="15.75">
      <c r="A133" s="20" t="s">
        <v>154</v>
      </c>
      <c r="B133" s="9"/>
      <c r="C133" s="9"/>
      <c r="D133" s="9"/>
      <c r="E133" s="9"/>
      <c r="F133" s="6"/>
      <c r="G133" s="177"/>
      <c r="H133" s="37"/>
    </row>
    <row r="134" spans="1:8" ht="15.75">
      <c r="A134" s="20" t="s">
        <v>155</v>
      </c>
      <c r="B134" s="9" t="s">
        <v>153</v>
      </c>
      <c r="C134" s="9" t="s">
        <v>26</v>
      </c>
      <c r="D134" s="9" t="s">
        <v>27</v>
      </c>
      <c r="E134" s="9" t="s">
        <v>29</v>
      </c>
      <c r="F134" s="6">
        <v>410</v>
      </c>
      <c r="G134" s="177">
        <f>49+30</f>
        <v>79</v>
      </c>
      <c r="H134" s="143"/>
    </row>
    <row r="135" spans="1:8" ht="15.75">
      <c r="A135" s="18" t="s">
        <v>2</v>
      </c>
      <c r="B135" s="5" t="s">
        <v>153</v>
      </c>
      <c r="C135" s="12" t="s">
        <v>26</v>
      </c>
      <c r="D135" s="5" t="s">
        <v>30</v>
      </c>
      <c r="E135" s="5"/>
      <c r="F135" s="4"/>
      <c r="G135" s="210">
        <f>G136</f>
        <v>90</v>
      </c>
      <c r="H135" s="37"/>
    </row>
    <row r="136" spans="1:8" ht="15.75">
      <c r="A136" s="18" t="s">
        <v>148</v>
      </c>
      <c r="B136" s="5" t="s">
        <v>153</v>
      </c>
      <c r="C136" s="12" t="s">
        <v>26</v>
      </c>
      <c r="D136" s="5" t="s">
        <v>30</v>
      </c>
      <c r="E136" s="5" t="s">
        <v>122</v>
      </c>
      <c r="F136" s="4"/>
      <c r="G136" s="210">
        <f>G138</f>
        <v>90</v>
      </c>
      <c r="H136" s="37"/>
    </row>
    <row r="137" spans="1:8" ht="15.75">
      <c r="A137" s="18" t="s">
        <v>92</v>
      </c>
      <c r="B137" s="5"/>
      <c r="C137" s="12"/>
      <c r="D137" s="5"/>
      <c r="E137" s="5"/>
      <c r="F137" s="4"/>
      <c r="G137" s="210"/>
      <c r="H137" s="37"/>
    </row>
    <row r="138" spans="1:8" ht="16.5" thickBot="1">
      <c r="A138" s="18" t="s">
        <v>93</v>
      </c>
      <c r="B138" s="5" t="s">
        <v>153</v>
      </c>
      <c r="C138" s="12" t="s">
        <v>26</v>
      </c>
      <c r="D138" s="5" t="s">
        <v>30</v>
      </c>
      <c r="E138" s="5" t="s">
        <v>122</v>
      </c>
      <c r="F138" s="4">
        <v>412</v>
      </c>
      <c r="G138" s="210">
        <f>150-30-30</f>
        <v>90</v>
      </c>
      <c r="H138" s="37"/>
    </row>
    <row r="139" spans="1:8" ht="16.5" thickBot="1">
      <c r="A139" s="43" t="s">
        <v>170</v>
      </c>
      <c r="B139" s="44" t="s">
        <v>171</v>
      </c>
      <c r="C139" s="44"/>
      <c r="D139" s="44"/>
      <c r="E139" s="44"/>
      <c r="F139" s="64"/>
      <c r="G139" s="216">
        <f>G140+G145+G150</f>
        <v>11730</v>
      </c>
      <c r="H139" s="217"/>
    </row>
    <row r="140" spans="1:8" ht="15.75">
      <c r="A140" s="21" t="s">
        <v>25</v>
      </c>
      <c r="B140" s="25" t="s">
        <v>171</v>
      </c>
      <c r="C140" s="25" t="s">
        <v>26</v>
      </c>
      <c r="D140" s="25"/>
      <c r="E140" s="25"/>
      <c r="F140" s="28"/>
      <c r="G140" s="213">
        <f>G141</f>
        <v>10000</v>
      </c>
      <c r="H140" s="215"/>
    </row>
    <row r="141" spans="1:8" ht="15.75">
      <c r="A141" s="18" t="s">
        <v>2</v>
      </c>
      <c r="B141" s="5" t="s">
        <v>171</v>
      </c>
      <c r="C141" s="5" t="s">
        <v>26</v>
      </c>
      <c r="D141" s="5" t="s">
        <v>30</v>
      </c>
      <c r="E141" s="5"/>
      <c r="F141" s="4"/>
      <c r="G141" s="210">
        <f>G142</f>
        <v>10000</v>
      </c>
      <c r="H141" s="37"/>
    </row>
    <row r="142" spans="1:8" ht="15.75">
      <c r="A142" s="18" t="s">
        <v>80</v>
      </c>
      <c r="B142" s="5" t="s">
        <v>171</v>
      </c>
      <c r="C142" s="5" t="s">
        <v>26</v>
      </c>
      <c r="D142" s="5" t="s">
        <v>30</v>
      </c>
      <c r="E142" s="5" t="s">
        <v>122</v>
      </c>
      <c r="F142" s="4"/>
      <c r="G142" s="210">
        <f>G143+G144</f>
        <v>10000</v>
      </c>
      <c r="H142" s="37"/>
    </row>
    <row r="143" spans="1:8" ht="15.75">
      <c r="A143" s="18" t="s">
        <v>168</v>
      </c>
      <c r="B143" s="5" t="s">
        <v>171</v>
      </c>
      <c r="C143" s="5" t="s">
        <v>26</v>
      </c>
      <c r="D143" s="5" t="s">
        <v>30</v>
      </c>
      <c r="E143" s="5" t="s">
        <v>122</v>
      </c>
      <c r="F143" s="4">
        <v>411</v>
      </c>
      <c r="G143" s="210"/>
      <c r="H143" s="37"/>
    </row>
    <row r="144" spans="1:8" ht="15.75">
      <c r="A144" s="18" t="s">
        <v>174</v>
      </c>
      <c r="B144" s="5" t="s">
        <v>171</v>
      </c>
      <c r="C144" s="5" t="s">
        <v>26</v>
      </c>
      <c r="D144" s="5" t="s">
        <v>30</v>
      </c>
      <c r="E144" s="5" t="s">
        <v>122</v>
      </c>
      <c r="F144" s="4">
        <v>412</v>
      </c>
      <c r="G144" s="210">
        <v>10000</v>
      </c>
      <c r="H144" s="37"/>
    </row>
    <row r="145" spans="1:8" ht="15.75">
      <c r="A145" s="21" t="s">
        <v>3</v>
      </c>
      <c r="B145" s="25" t="s">
        <v>171</v>
      </c>
      <c r="C145" s="25" t="s">
        <v>32</v>
      </c>
      <c r="D145" s="25"/>
      <c r="E145" s="25"/>
      <c r="F145" s="28"/>
      <c r="G145" s="213">
        <f>G146</f>
        <v>500</v>
      </c>
      <c r="H145" s="215"/>
    </row>
    <row r="146" spans="1:8" ht="15.75">
      <c r="A146" s="18" t="s">
        <v>6</v>
      </c>
      <c r="B146" s="5" t="s">
        <v>171</v>
      </c>
      <c r="C146" s="5" t="s">
        <v>32</v>
      </c>
      <c r="D146" s="5" t="s">
        <v>36</v>
      </c>
      <c r="E146" s="5"/>
      <c r="F146" s="4"/>
      <c r="G146" s="210">
        <f>G147</f>
        <v>500</v>
      </c>
      <c r="H146" s="37"/>
    </row>
    <row r="147" spans="1:8" ht="15.75">
      <c r="A147" s="18" t="s">
        <v>42</v>
      </c>
      <c r="B147" s="5" t="s">
        <v>171</v>
      </c>
      <c r="C147" s="5" t="s">
        <v>32</v>
      </c>
      <c r="D147" s="5" t="s">
        <v>36</v>
      </c>
      <c r="E147" s="5" t="s">
        <v>43</v>
      </c>
      <c r="F147" s="4"/>
      <c r="G147" s="210">
        <f>G148</f>
        <v>500</v>
      </c>
      <c r="H147" s="37"/>
    </row>
    <row r="148" spans="1:8" ht="15.75">
      <c r="A148" s="18" t="s">
        <v>35</v>
      </c>
      <c r="B148" s="5" t="s">
        <v>171</v>
      </c>
      <c r="C148" s="5" t="s">
        <v>32</v>
      </c>
      <c r="D148" s="5" t="s">
        <v>36</v>
      </c>
      <c r="E148" s="5" t="s">
        <v>43</v>
      </c>
      <c r="F148" s="4">
        <v>327</v>
      </c>
      <c r="G148" s="210">
        <v>500</v>
      </c>
      <c r="H148" s="37"/>
    </row>
    <row r="149" spans="1:8" ht="15.75">
      <c r="A149" s="21" t="s">
        <v>46</v>
      </c>
      <c r="B149" s="25"/>
      <c r="C149" s="25"/>
      <c r="D149" s="25"/>
      <c r="E149" s="25"/>
      <c r="F149" s="28"/>
      <c r="G149" s="213"/>
      <c r="H149" s="215"/>
    </row>
    <row r="150" spans="1:8" ht="15.75">
      <c r="A150" s="21" t="s">
        <v>47</v>
      </c>
      <c r="B150" s="25" t="s">
        <v>171</v>
      </c>
      <c r="C150" s="25" t="s">
        <v>53</v>
      </c>
      <c r="D150" s="25"/>
      <c r="E150" s="25"/>
      <c r="F150" s="28"/>
      <c r="G150" s="213">
        <f>G151+G163</f>
        <v>1230</v>
      </c>
      <c r="H150" s="215"/>
    </row>
    <row r="151" spans="1:8" ht="15.75">
      <c r="A151" s="18" t="s">
        <v>48</v>
      </c>
      <c r="B151" s="5" t="s">
        <v>171</v>
      </c>
      <c r="C151" s="5" t="s">
        <v>53</v>
      </c>
      <c r="D151" s="5" t="s">
        <v>49</v>
      </c>
      <c r="E151" s="5"/>
      <c r="F151" s="4"/>
      <c r="G151" s="210">
        <f>G153+G155+G157+G160</f>
        <v>1150</v>
      </c>
      <c r="H151" s="37"/>
    </row>
    <row r="152" spans="1:8" ht="15.75">
      <c r="A152" s="18" t="s">
        <v>50</v>
      </c>
      <c r="B152" s="5"/>
      <c r="C152" s="5"/>
      <c r="D152" s="5"/>
      <c r="E152" s="5"/>
      <c r="F152" s="4"/>
      <c r="G152" s="210"/>
      <c r="H152" s="37"/>
    </row>
    <row r="153" spans="1:8" ht="15.75">
      <c r="A153" s="18" t="s">
        <v>51</v>
      </c>
      <c r="B153" s="5" t="s">
        <v>171</v>
      </c>
      <c r="C153" s="5" t="s">
        <v>53</v>
      </c>
      <c r="D153" s="5" t="s">
        <v>49</v>
      </c>
      <c r="E153" s="5" t="s">
        <v>52</v>
      </c>
      <c r="F153" s="4"/>
      <c r="G153" s="210">
        <f>G154</f>
        <v>728</v>
      </c>
      <c r="H153" s="37"/>
    </row>
    <row r="154" spans="1:8" ht="15.75">
      <c r="A154" s="18" t="s">
        <v>35</v>
      </c>
      <c r="B154" s="5" t="s">
        <v>171</v>
      </c>
      <c r="C154" s="5" t="s">
        <v>53</v>
      </c>
      <c r="D154" s="5" t="s">
        <v>49</v>
      </c>
      <c r="E154" s="5" t="s">
        <v>52</v>
      </c>
      <c r="F154" s="4">
        <v>327</v>
      </c>
      <c r="G154" s="210">
        <v>728</v>
      </c>
      <c r="H154" s="37"/>
    </row>
    <row r="155" spans="1:8" ht="15.75">
      <c r="A155" s="18" t="s">
        <v>9</v>
      </c>
      <c r="B155" s="5" t="s">
        <v>171</v>
      </c>
      <c r="C155" s="12" t="s">
        <v>53</v>
      </c>
      <c r="D155" s="5" t="s">
        <v>49</v>
      </c>
      <c r="E155" s="5" t="s">
        <v>54</v>
      </c>
      <c r="F155" s="4"/>
      <c r="G155" s="210">
        <f>G156</f>
        <v>90</v>
      </c>
      <c r="H155" s="37"/>
    </row>
    <row r="156" spans="1:8" ht="15.75">
      <c r="A156" s="20" t="s">
        <v>35</v>
      </c>
      <c r="B156" s="5" t="s">
        <v>171</v>
      </c>
      <c r="C156" s="12" t="s">
        <v>53</v>
      </c>
      <c r="D156" s="5" t="s">
        <v>49</v>
      </c>
      <c r="E156" s="5" t="s">
        <v>54</v>
      </c>
      <c r="F156" s="4">
        <v>327</v>
      </c>
      <c r="G156" s="210">
        <v>90</v>
      </c>
      <c r="H156" s="37"/>
    </row>
    <row r="157" spans="1:8" ht="15.75">
      <c r="A157" s="18" t="s">
        <v>10</v>
      </c>
      <c r="B157" s="5" t="s">
        <v>171</v>
      </c>
      <c r="C157" s="5" t="s">
        <v>53</v>
      </c>
      <c r="D157" s="5" t="s">
        <v>49</v>
      </c>
      <c r="E157" s="5" t="s">
        <v>55</v>
      </c>
      <c r="F157" s="4"/>
      <c r="G157" s="210">
        <f>G158</f>
        <v>142</v>
      </c>
      <c r="H157" s="37"/>
    </row>
    <row r="158" spans="1:8" ht="15.75">
      <c r="A158" s="18" t="s">
        <v>35</v>
      </c>
      <c r="B158" s="5" t="s">
        <v>171</v>
      </c>
      <c r="C158" s="5" t="s">
        <v>53</v>
      </c>
      <c r="D158" s="5" t="s">
        <v>49</v>
      </c>
      <c r="E158" s="5" t="s">
        <v>55</v>
      </c>
      <c r="F158" s="4">
        <v>327</v>
      </c>
      <c r="G158" s="210">
        <v>142</v>
      </c>
      <c r="H158" s="37"/>
    </row>
    <row r="159" spans="1:8" ht="15.75">
      <c r="A159" s="18" t="s">
        <v>56</v>
      </c>
      <c r="B159" s="5"/>
      <c r="C159" s="12"/>
      <c r="D159" s="5"/>
      <c r="E159" s="5"/>
      <c r="F159" s="4"/>
      <c r="G159" s="210"/>
      <c r="H159" s="37"/>
    </row>
    <row r="160" spans="1:8" ht="15.75">
      <c r="A160" s="18" t="s">
        <v>57</v>
      </c>
      <c r="B160" s="5" t="s">
        <v>171</v>
      </c>
      <c r="C160" s="12" t="s">
        <v>53</v>
      </c>
      <c r="D160" s="5" t="s">
        <v>49</v>
      </c>
      <c r="E160" s="5" t="s">
        <v>58</v>
      </c>
      <c r="F160" s="4"/>
      <c r="G160" s="210">
        <f>G161</f>
        <v>190</v>
      </c>
      <c r="H160" s="37"/>
    </row>
    <row r="161" spans="1:8" ht="15.75">
      <c r="A161" s="20" t="s">
        <v>35</v>
      </c>
      <c r="B161" s="5" t="s">
        <v>171</v>
      </c>
      <c r="C161" s="12" t="s">
        <v>53</v>
      </c>
      <c r="D161" s="5" t="s">
        <v>49</v>
      </c>
      <c r="E161" s="5" t="s">
        <v>58</v>
      </c>
      <c r="F161" s="4">
        <v>327</v>
      </c>
      <c r="G161" s="210">
        <v>190</v>
      </c>
      <c r="H161" s="37"/>
    </row>
    <row r="162" spans="1:8" ht="15.75">
      <c r="A162" s="18" t="s">
        <v>62</v>
      </c>
      <c r="B162" s="5"/>
      <c r="C162" s="12"/>
      <c r="D162" s="5"/>
      <c r="E162" s="5"/>
      <c r="F162" s="4"/>
      <c r="G162" s="210"/>
      <c r="H162" s="37"/>
    </row>
    <row r="163" spans="1:8" ht="15.75">
      <c r="A163" s="18" t="s">
        <v>51</v>
      </c>
      <c r="B163" s="5" t="s">
        <v>171</v>
      </c>
      <c r="C163" s="12" t="s">
        <v>53</v>
      </c>
      <c r="D163" s="5" t="s">
        <v>63</v>
      </c>
      <c r="E163" s="5"/>
      <c r="F163" s="4"/>
      <c r="G163" s="210">
        <f>G164</f>
        <v>80</v>
      </c>
      <c r="H163" s="37"/>
    </row>
    <row r="164" spans="1:8" ht="15.75">
      <c r="A164" s="18" t="s">
        <v>20</v>
      </c>
      <c r="B164" s="5" t="s">
        <v>171</v>
      </c>
      <c r="C164" s="12" t="s">
        <v>53</v>
      </c>
      <c r="D164" s="5" t="s">
        <v>63</v>
      </c>
      <c r="E164" s="5" t="s">
        <v>19</v>
      </c>
      <c r="F164" s="4"/>
      <c r="G164" s="210">
        <f>G165</f>
        <v>80</v>
      </c>
      <c r="H164" s="37"/>
    </row>
    <row r="165" spans="1:8" ht="16.5" thickBot="1">
      <c r="A165" s="16" t="s">
        <v>78</v>
      </c>
      <c r="B165" s="5" t="s">
        <v>171</v>
      </c>
      <c r="C165" s="12" t="s">
        <v>53</v>
      </c>
      <c r="D165" s="5" t="s">
        <v>63</v>
      </c>
      <c r="E165" s="5" t="s">
        <v>19</v>
      </c>
      <c r="F165" s="39" t="s">
        <v>79</v>
      </c>
      <c r="G165" s="210">
        <v>80</v>
      </c>
      <c r="H165" s="37"/>
    </row>
    <row r="166" spans="1:8" ht="16.5" thickBot="1">
      <c r="A166" s="43" t="s">
        <v>172</v>
      </c>
      <c r="B166" s="44" t="s">
        <v>173</v>
      </c>
      <c r="C166" s="44"/>
      <c r="D166" s="44"/>
      <c r="E166" s="44"/>
      <c r="F166" s="64"/>
      <c r="G166" s="216">
        <f>G167+G172</f>
        <v>38000</v>
      </c>
      <c r="H166" s="217"/>
    </row>
    <row r="167" spans="1:8" ht="15.75">
      <c r="A167" s="21" t="s">
        <v>25</v>
      </c>
      <c r="B167" s="25" t="s">
        <v>173</v>
      </c>
      <c r="C167" s="25" t="s">
        <v>26</v>
      </c>
      <c r="D167" s="25"/>
      <c r="E167" s="25"/>
      <c r="F167" s="28"/>
      <c r="G167" s="213">
        <f>G168</f>
        <v>18000</v>
      </c>
      <c r="H167" s="215"/>
    </row>
    <row r="168" spans="1:8" ht="15.75">
      <c r="A168" s="18" t="s">
        <v>2</v>
      </c>
      <c r="B168" s="5" t="s">
        <v>173</v>
      </c>
      <c r="C168" s="5" t="s">
        <v>26</v>
      </c>
      <c r="D168" s="5" t="s">
        <v>30</v>
      </c>
      <c r="E168" s="5"/>
      <c r="F168" s="4"/>
      <c r="G168" s="210">
        <f>G169</f>
        <v>18000</v>
      </c>
      <c r="H168" s="37"/>
    </row>
    <row r="169" spans="1:8" ht="15.75">
      <c r="A169" s="18" t="s">
        <v>148</v>
      </c>
      <c r="B169" s="5" t="s">
        <v>173</v>
      </c>
      <c r="C169" s="5" t="s">
        <v>26</v>
      </c>
      <c r="D169" s="5" t="s">
        <v>30</v>
      </c>
      <c r="E169" s="5" t="s">
        <v>122</v>
      </c>
      <c r="F169" s="4"/>
      <c r="G169" s="210">
        <f>G171</f>
        <v>18000</v>
      </c>
      <c r="H169" s="37"/>
    </row>
    <row r="170" spans="1:8" ht="15.75">
      <c r="A170" s="18" t="s">
        <v>92</v>
      </c>
      <c r="B170" s="5"/>
      <c r="C170" s="5"/>
      <c r="D170" s="5"/>
      <c r="E170" s="5"/>
      <c r="F170" s="4"/>
      <c r="G170" s="210"/>
      <c r="H170" s="37"/>
    </row>
    <row r="171" spans="1:8" ht="15.75">
      <c r="A171" s="18" t="s">
        <v>93</v>
      </c>
      <c r="B171" s="5" t="s">
        <v>173</v>
      </c>
      <c r="C171" s="5" t="s">
        <v>26</v>
      </c>
      <c r="D171" s="5" t="s">
        <v>30</v>
      </c>
      <c r="E171" s="5" t="s">
        <v>122</v>
      </c>
      <c r="F171" s="4">
        <v>412</v>
      </c>
      <c r="G171" s="210">
        <f>16000+2000</f>
        <v>18000</v>
      </c>
      <c r="H171" s="37"/>
    </row>
    <row r="172" spans="1:8" ht="15.75">
      <c r="A172" s="46" t="s">
        <v>64</v>
      </c>
      <c r="B172" s="24" t="s">
        <v>173</v>
      </c>
      <c r="C172" s="48" t="s">
        <v>65</v>
      </c>
      <c r="D172" s="24"/>
      <c r="E172" s="24"/>
      <c r="F172" s="47"/>
      <c r="G172" s="210">
        <f>G173</f>
        <v>20000</v>
      </c>
      <c r="H172" s="37"/>
    </row>
    <row r="173" spans="1:8" ht="15.75">
      <c r="A173" s="18" t="s">
        <v>12</v>
      </c>
      <c r="B173" s="5" t="s">
        <v>173</v>
      </c>
      <c r="C173" s="12" t="s">
        <v>65</v>
      </c>
      <c r="D173" s="5" t="s">
        <v>66</v>
      </c>
      <c r="E173" s="5"/>
      <c r="F173" s="4"/>
      <c r="G173" s="210">
        <f>G174</f>
        <v>20000</v>
      </c>
      <c r="H173" s="37"/>
    </row>
    <row r="174" spans="1:8" ht="15.75">
      <c r="A174" s="18" t="s">
        <v>102</v>
      </c>
      <c r="B174" s="5" t="s">
        <v>173</v>
      </c>
      <c r="C174" s="12" t="s">
        <v>65</v>
      </c>
      <c r="D174" s="5" t="s">
        <v>66</v>
      </c>
      <c r="E174" s="5" t="s">
        <v>103</v>
      </c>
      <c r="F174" s="4"/>
      <c r="G174" s="210">
        <f>G175</f>
        <v>20000</v>
      </c>
      <c r="H174" s="37"/>
    </row>
    <row r="175" spans="1:8" ht="16.5" thickBot="1">
      <c r="A175" s="18" t="s">
        <v>175</v>
      </c>
      <c r="B175" s="5" t="s">
        <v>173</v>
      </c>
      <c r="C175" s="12" t="s">
        <v>65</v>
      </c>
      <c r="D175" s="5" t="s">
        <v>66</v>
      </c>
      <c r="E175" s="5" t="s">
        <v>103</v>
      </c>
      <c r="F175" s="4">
        <v>214</v>
      </c>
      <c r="G175" s="229">
        <v>20000</v>
      </c>
      <c r="H175" s="225"/>
    </row>
    <row r="176" spans="1:8" ht="16.5" thickBot="1">
      <c r="A176" s="218" t="s">
        <v>105</v>
      </c>
      <c r="B176" s="14"/>
      <c r="C176" s="14"/>
      <c r="D176" s="14"/>
      <c r="E176" s="14"/>
      <c r="F176" s="13"/>
      <c r="G176" s="178">
        <f>G12+G59+G73+G95+G104+G112+G122+G128+G139+G166</f>
        <v>95243.9</v>
      </c>
      <c r="H176" s="219">
        <f>H12+H59+H73+H95+H104+H112+H122+H128</f>
        <v>0</v>
      </c>
    </row>
  </sheetData>
  <mergeCells count="1">
    <mergeCell ref="A8:H8"/>
  </mergeCells>
  <printOptions horizontalCentered="1"/>
  <pageMargins left="0.3937007874015748" right="0.2755905511811024" top="0.31496062992125984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selection activeCell="F6" sqref="F6"/>
    </sheetView>
  </sheetViews>
  <sheetFormatPr defaultColWidth="8.796875" defaultRowHeight="15"/>
  <cols>
    <col min="1" max="1" width="1.8984375" style="0" customWidth="1"/>
    <col min="6" max="6" width="13.59765625" style="0" customWidth="1"/>
  </cols>
  <sheetData>
    <row r="1" ht="15.75">
      <c r="F1" t="s">
        <v>197</v>
      </c>
    </row>
    <row r="2" spans="5:8" ht="15.75">
      <c r="E2" s="238"/>
      <c r="F2" s="238" t="s">
        <v>187</v>
      </c>
      <c r="G2" s="238"/>
      <c r="H2" s="238"/>
    </row>
    <row r="3" spans="5:8" ht="15.75">
      <c r="E3" s="237"/>
      <c r="F3" s="237" t="s">
        <v>209</v>
      </c>
      <c r="G3" s="228"/>
      <c r="H3" s="228"/>
    </row>
    <row r="4" spans="5:8" ht="0.75" customHeight="1" hidden="1">
      <c r="E4" s="237"/>
      <c r="F4" s="228"/>
      <c r="G4" s="228"/>
      <c r="H4" s="228"/>
    </row>
    <row r="5" spans="6:8" ht="15.75">
      <c r="F5" t="s">
        <v>198</v>
      </c>
      <c r="G5" s="228"/>
      <c r="H5" s="228"/>
    </row>
    <row r="6" spans="5:8" ht="15.75">
      <c r="E6" s="238"/>
      <c r="F6" s="238" t="s">
        <v>191</v>
      </c>
      <c r="G6" s="238"/>
      <c r="H6" s="238"/>
    </row>
    <row r="7" spans="5:8" ht="15.75">
      <c r="E7" s="238"/>
      <c r="F7" s="238"/>
      <c r="G7" s="238"/>
      <c r="H7" s="238"/>
    </row>
    <row r="8" spans="2:10" ht="15.75">
      <c r="B8" s="271" t="s">
        <v>199</v>
      </c>
      <c r="C8" s="271"/>
      <c r="D8" s="271"/>
      <c r="E8" s="271"/>
      <c r="F8" s="271"/>
      <c r="G8" s="271"/>
      <c r="H8" s="271"/>
      <c r="I8" s="239"/>
      <c r="J8" s="239"/>
    </row>
    <row r="9" spans="2:8" ht="15.75">
      <c r="B9" s="270" t="s">
        <v>161</v>
      </c>
      <c r="C9" s="270"/>
      <c r="D9" s="270"/>
      <c r="E9" s="270"/>
      <c r="F9" s="270"/>
      <c r="G9" s="270"/>
      <c r="H9" s="270"/>
    </row>
    <row r="10" ht="16.5" thickBot="1"/>
    <row r="11" spans="2:8" ht="16.5" thickBot="1">
      <c r="B11" s="114"/>
      <c r="C11" s="115"/>
      <c r="D11" s="115"/>
      <c r="E11" s="115"/>
      <c r="F11" s="115"/>
      <c r="G11" s="35"/>
      <c r="H11" s="116" t="s">
        <v>109</v>
      </c>
    </row>
    <row r="12" spans="2:8" ht="15.75">
      <c r="B12" s="117"/>
      <c r="C12" s="118" t="s">
        <v>0</v>
      </c>
      <c r="D12" s="118"/>
      <c r="E12" s="118"/>
      <c r="F12" s="118"/>
      <c r="G12" s="36" t="s">
        <v>87</v>
      </c>
      <c r="H12" s="119" t="s">
        <v>118</v>
      </c>
    </row>
    <row r="13" spans="2:8" ht="16.5" thickBot="1">
      <c r="B13" s="120"/>
      <c r="C13" s="121"/>
      <c r="D13" s="121"/>
      <c r="E13" s="121"/>
      <c r="F13" s="121"/>
      <c r="G13" s="70"/>
      <c r="H13" s="122"/>
    </row>
    <row r="14" spans="2:8" ht="16.5" thickBot="1">
      <c r="B14" s="123" t="s">
        <v>82</v>
      </c>
      <c r="C14" s="87"/>
      <c r="D14" s="87"/>
      <c r="E14" s="87"/>
      <c r="F14" s="116"/>
      <c r="G14" s="116">
        <f>'Прилож № 4'!G14</f>
        <v>2140</v>
      </c>
      <c r="H14" s="124">
        <v>523</v>
      </c>
    </row>
    <row r="15" spans="2:8" ht="16.5" thickBot="1">
      <c r="B15" s="123" t="s">
        <v>94</v>
      </c>
      <c r="C15" s="87"/>
      <c r="D15" s="87"/>
      <c r="E15" s="87"/>
      <c r="F15" s="116"/>
      <c r="G15" s="116">
        <f>'Прилож № 4'!G72</f>
        <v>130</v>
      </c>
      <c r="H15" s="124">
        <v>103</v>
      </c>
    </row>
    <row r="16" spans="2:8" ht="16.5" thickBot="1">
      <c r="B16" s="123" t="s">
        <v>96</v>
      </c>
      <c r="C16" s="87"/>
      <c r="D16" s="87"/>
      <c r="E16" s="87"/>
      <c r="F16" s="116"/>
      <c r="G16" s="116">
        <f>'Прилож № 4'!G94</f>
        <v>34</v>
      </c>
      <c r="H16" s="71">
        <v>24</v>
      </c>
    </row>
    <row r="17" spans="2:8" ht="15.75">
      <c r="B17" s="114" t="s">
        <v>119</v>
      </c>
      <c r="C17" s="115"/>
      <c r="D17" s="115"/>
      <c r="E17" s="115"/>
      <c r="F17" s="119"/>
      <c r="G17" s="119"/>
      <c r="H17" s="35"/>
    </row>
    <row r="18" spans="2:8" ht="16.5" thickBot="1">
      <c r="B18" s="120" t="s">
        <v>101</v>
      </c>
      <c r="C18" s="121"/>
      <c r="D18" s="121"/>
      <c r="E18" s="121"/>
      <c r="F18" s="122"/>
      <c r="G18" s="122">
        <f>'Прилож № 4'!G120</f>
        <v>15</v>
      </c>
      <c r="H18" s="70">
        <v>12</v>
      </c>
    </row>
    <row r="19" spans="2:8" ht="16.5" thickBot="1">
      <c r="B19" s="114" t="s">
        <v>120</v>
      </c>
      <c r="C19" s="115"/>
      <c r="D19" s="115"/>
      <c r="E19" s="115"/>
      <c r="F19" s="119"/>
      <c r="G19" s="119">
        <f>'Прилож № 4'!G126</f>
        <v>820</v>
      </c>
      <c r="H19" s="35">
        <v>95</v>
      </c>
    </row>
    <row r="20" spans="2:8" ht="15.75">
      <c r="B20" s="240" t="s">
        <v>131</v>
      </c>
      <c r="C20" s="241"/>
      <c r="D20" s="241"/>
      <c r="E20" s="241"/>
      <c r="F20" s="241"/>
      <c r="G20" s="114">
        <f>'Прилож № 4'!G108</f>
        <v>10</v>
      </c>
      <c r="H20" s="35">
        <v>8</v>
      </c>
    </row>
    <row r="21" spans="2:8" ht="15.75">
      <c r="B21" s="264" t="s">
        <v>132</v>
      </c>
      <c r="C21" s="265"/>
      <c r="D21" s="265"/>
      <c r="E21" s="265"/>
      <c r="F21" s="266"/>
      <c r="G21" s="117"/>
      <c r="H21" s="36"/>
    </row>
    <row r="22" spans="2:8" ht="16.5" thickBot="1">
      <c r="B22" s="267" t="s">
        <v>133</v>
      </c>
      <c r="C22" s="268"/>
      <c r="D22" s="268"/>
      <c r="E22" s="268"/>
      <c r="F22" s="269"/>
      <c r="G22" s="120"/>
      <c r="H22" s="70"/>
    </row>
    <row r="23" spans="2:8" ht="16.5" thickBot="1">
      <c r="B23" s="120" t="s">
        <v>121</v>
      </c>
      <c r="C23" s="121"/>
      <c r="D23" s="121"/>
      <c r="E23" s="121"/>
      <c r="F23" s="122"/>
      <c r="G23" s="130">
        <f>G14+G15+G16+G18+G19+G20</f>
        <v>3149</v>
      </c>
      <c r="H23" s="131">
        <f>H14+H15+H16+H18+H19+H20</f>
        <v>765</v>
      </c>
    </row>
  </sheetData>
  <mergeCells count="4">
    <mergeCell ref="B21:F21"/>
    <mergeCell ref="B22:F22"/>
    <mergeCell ref="B9:H9"/>
    <mergeCell ref="B8:H8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Калашникова Ирина Александровна</cp:lastModifiedBy>
  <cp:lastPrinted>2006-11-07T09:33:20Z</cp:lastPrinted>
  <dcterms:created xsi:type="dcterms:W3CDTF">2002-11-11T07:39:40Z</dcterms:created>
  <dcterms:modified xsi:type="dcterms:W3CDTF">2006-11-07T09:33:50Z</dcterms:modified>
  <cp:category/>
  <cp:version/>
  <cp:contentType/>
  <cp:contentStatus/>
</cp:coreProperties>
</file>