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2"/>
  </bookViews>
  <sheets>
    <sheet name="Прилож № 2" sheetId="1" r:id="rId1"/>
    <sheet name="Прилож №3" sheetId="2" r:id="rId2"/>
    <sheet name="Прилож № 4" sheetId="3" r:id="rId3"/>
  </sheets>
  <definedNames/>
  <calcPr fullCalcOnLoad="1"/>
</workbook>
</file>

<file path=xl/sharedStrings.xml><?xml version="1.0" encoding="utf-8"?>
<sst xmlns="http://schemas.openxmlformats.org/spreadsheetml/2006/main" count="1100" uniqueCount="224">
  <si>
    <t>Наименование</t>
  </si>
  <si>
    <t>Коммунальное хозяйство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</si>
  <si>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</si>
  <si>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</si>
  <si>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</si>
  <si>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</si>
  <si>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</si>
  <si>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260</t>
  </si>
  <si>
    <t>262</t>
  </si>
  <si>
    <t>264</t>
  </si>
  <si>
    <t>272</t>
  </si>
  <si>
    <t>319</t>
  </si>
  <si>
    <t>Музеи и постоянные выставки</t>
  </si>
  <si>
    <t>Библиотеки</t>
  </si>
  <si>
    <t>412</t>
  </si>
  <si>
    <t xml:space="preserve">Здравоохранение </t>
  </si>
  <si>
    <t>327</t>
  </si>
  <si>
    <t>ФКРП</t>
  </si>
  <si>
    <t>ФКЦР</t>
  </si>
  <si>
    <t>ФКВР</t>
  </si>
  <si>
    <t>Жилищно-коммунальное хозяйство</t>
  </si>
  <si>
    <t>0500</t>
  </si>
  <si>
    <t>0501</t>
  </si>
  <si>
    <t>Поддержка жилищного хозяйства</t>
  </si>
  <si>
    <t>350 00 00</t>
  </si>
  <si>
    <t>0502</t>
  </si>
  <si>
    <t>Мероприятия по благоустройству городских и сельских</t>
  </si>
  <si>
    <t>0700</t>
  </si>
  <si>
    <t>0701</t>
  </si>
  <si>
    <t>420 00 00</t>
  </si>
  <si>
    <t>Обеспечение деятельности подведомственных учреждений</t>
  </si>
  <si>
    <t>0702</t>
  </si>
  <si>
    <t>Школы-детские сады,школы начальные,неполные средние</t>
  </si>
  <si>
    <t>и средние</t>
  </si>
  <si>
    <t>421 00 00</t>
  </si>
  <si>
    <t>Молодежная политика и оздоровление детей</t>
  </si>
  <si>
    <t>0707</t>
  </si>
  <si>
    <t>Учреждения по внешкольной работе с детьми</t>
  </si>
  <si>
    <t>423 00 00</t>
  </si>
  <si>
    <t>Культура,кинематография и средства</t>
  </si>
  <si>
    <t>масовой информации</t>
  </si>
  <si>
    <t>Культура</t>
  </si>
  <si>
    <t>0801</t>
  </si>
  <si>
    <t xml:space="preserve">Дворцы и  дома культуры, другие учреждения культуры </t>
  </si>
  <si>
    <t>и средств массовой информации</t>
  </si>
  <si>
    <t>440 00 00</t>
  </si>
  <si>
    <t>0800</t>
  </si>
  <si>
    <t>441 00 00</t>
  </si>
  <si>
    <t>442 00 00</t>
  </si>
  <si>
    <t>Театры, цирки, концертные и другие организации</t>
  </si>
  <si>
    <t>исполнительских искусств</t>
  </si>
  <si>
    <t>443 00 00</t>
  </si>
  <si>
    <t>Мероприятия в сфере культуры, кинематографии и средств</t>
  </si>
  <si>
    <t>массовой информации</t>
  </si>
  <si>
    <t>450 00 00</t>
  </si>
  <si>
    <t>Здравоохранение и спорт</t>
  </si>
  <si>
    <t>0900</t>
  </si>
  <si>
    <t>0901</t>
  </si>
  <si>
    <t>Больницы, клиники, госпитали,медико-санитарные части</t>
  </si>
  <si>
    <t>470 00 00</t>
  </si>
  <si>
    <t>Мероприятия в области здравоохранения, спорта и</t>
  </si>
  <si>
    <t>физической культуры, туризма</t>
  </si>
  <si>
    <t>455</t>
  </si>
  <si>
    <t>Спорт и физическая культура</t>
  </si>
  <si>
    <t>0902</t>
  </si>
  <si>
    <t xml:space="preserve">Физкультурно-оздоровительная работа и спортивные </t>
  </si>
  <si>
    <t>мероприятия</t>
  </si>
  <si>
    <t>512 00 00</t>
  </si>
  <si>
    <t>1000</t>
  </si>
  <si>
    <t>Борьба с беспризорностью, опека, попечительство</t>
  </si>
  <si>
    <t>1004</t>
  </si>
  <si>
    <t>и попечительству</t>
  </si>
  <si>
    <t>511 00 00</t>
  </si>
  <si>
    <t>Пенсионное обеспечение</t>
  </si>
  <si>
    <t>1001</t>
  </si>
  <si>
    <t>000 00 00</t>
  </si>
  <si>
    <t>0000</t>
  </si>
  <si>
    <t>000</t>
  </si>
  <si>
    <t>005</t>
  </si>
  <si>
    <t>197</t>
  </si>
  <si>
    <t>Поддержка коммунального хозяйства</t>
  </si>
  <si>
    <t>поселений</t>
  </si>
  <si>
    <t>Мероприятия по борьбе с беспризорностью, по опеке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</si>
  <si>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</si>
  <si>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</si>
  <si>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</si>
  <si>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</si>
  <si>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</si>
  <si>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</si>
  <si>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</si>
  <si>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</si>
  <si>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</si>
  <si>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</si>
  <si>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Мероприятия по благоустройству городских и</t>
  </si>
  <si>
    <t>сельских поселений</t>
  </si>
  <si>
    <t>Управление образования</t>
  </si>
  <si>
    <t>003</t>
  </si>
  <si>
    <t>Управление культуры</t>
  </si>
  <si>
    <t>004</t>
  </si>
  <si>
    <t>Жилищное хозяйство</t>
  </si>
  <si>
    <t>Станции переливания крови</t>
  </si>
  <si>
    <t>472 00 00</t>
  </si>
  <si>
    <t xml:space="preserve">Муниципальное учреждение здравоохранения </t>
  </si>
  <si>
    <t xml:space="preserve">                        "ДЦГБ"</t>
  </si>
  <si>
    <t>и делам молодежи</t>
  </si>
  <si>
    <t>Спорт  и физическая культура</t>
  </si>
  <si>
    <t>Физкультурно-оздоровительная работа и спортивные</t>
  </si>
  <si>
    <t xml:space="preserve">Мероприятия в области здравоохранения, спорта и </t>
  </si>
  <si>
    <t>Непрограммные инвестиции в основные фонды</t>
  </si>
  <si>
    <t>102 00 00</t>
  </si>
  <si>
    <t>214</t>
  </si>
  <si>
    <t>ИТОГО РАСХОДОВ</t>
  </si>
  <si>
    <t>Расходы городского бюджета, распределяемые по ведомст-</t>
  </si>
  <si>
    <t xml:space="preserve">венной классификации(структуре) расходов, в процессе </t>
  </si>
  <si>
    <t>исполнения городского бюджета в соответствующем</t>
  </si>
  <si>
    <t>финансовом году.</t>
  </si>
  <si>
    <t>ВСЕГО РАСХОДОВ</t>
  </si>
  <si>
    <t>текущие</t>
  </si>
  <si>
    <t>расходы</t>
  </si>
  <si>
    <t>в т.ч.</t>
  </si>
  <si>
    <t>кап.влож.</t>
  </si>
  <si>
    <t>ФКР</t>
  </si>
  <si>
    <t xml:space="preserve">                        в том числе</t>
  </si>
  <si>
    <t>капитальные расходы</t>
  </si>
  <si>
    <t xml:space="preserve">            в том числе</t>
  </si>
  <si>
    <t xml:space="preserve">                      ВСЕГО</t>
  </si>
  <si>
    <t>351 00 00</t>
  </si>
  <si>
    <t>Другие вопросы в области жилищно-коммунального</t>
  </si>
  <si>
    <t xml:space="preserve"> хозяйства</t>
  </si>
  <si>
    <t>0504</t>
  </si>
  <si>
    <t>хозяйства</t>
  </si>
  <si>
    <t>Управление администрации города по работе в</t>
  </si>
  <si>
    <t>микрорайонах Шереметьевский,Хлебниково,Павельцево</t>
  </si>
  <si>
    <t xml:space="preserve">Пенсии </t>
  </si>
  <si>
    <t>490 00 00</t>
  </si>
  <si>
    <t>Доплаты к пенсиям государственных служащих субъектов</t>
  </si>
  <si>
    <t>Российской  Федерации и  муниципальных служащих</t>
  </si>
  <si>
    <t>Другие пособия и компенсации</t>
  </si>
  <si>
    <t>Детские дома</t>
  </si>
  <si>
    <t>424 00 00</t>
  </si>
  <si>
    <t>Центры спортивной подготовки (сборные команды)</t>
  </si>
  <si>
    <t>482 00 00</t>
  </si>
  <si>
    <t xml:space="preserve">Комитет по физической культуре, спорту,туризму </t>
  </si>
  <si>
    <t>Субсидии</t>
  </si>
  <si>
    <t>410</t>
  </si>
  <si>
    <t>453</t>
  </si>
  <si>
    <t>Государственная поддержка в сфере культуры, кинема-</t>
  </si>
  <si>
    <t>тографии и средств массовой информации</t>
  </si>
  <si>
    <t>Центра спортивной подготовки (сборные команды)</t>
  </si>
  <si>
    <t>001</t>
  </si>
  <si>
    <t>Поддержка  жилищного хозяйства</t>
  </si>
  <si>
    <t>Мероприятия в области жилищного хозяйства по строитель-</t>
  </si>
  <si>
    <t>Поддержка  коммунального хозяйства</t>
  </si>
  <si>
    <t>Государственная поддержка в сфере культуры, кине-</t>
  </si>
  <si>
    <t>матографии и средств массовой информации</t>
  </si>
  <si>
    <t>006</t>
  </si>
  <si>
    <t xml:space="preserve">                Текущие и капитальные расходы  бюджета  города на 2006 год                                 </t>
  </si>
  <si>
    <t xml:space="preserve"> по разделам и подразделам функциональной классификации расходов бюджетов Российской  Федерации</t>
  </si>
  <si>
    <t>Расходы  бюджета  города на 2006 год по разделам, подразделам, целевым статьям</t>
  </si>
  <si>
    <t xml:space="preserve"> и видам расходов функциональной классификации расходов бюджетов Российской Федерации</t>
  </si>
  <si>
    <t>Строительство объектов общегражданского назначения</t>
  </si>
  <si>
    <t>в том числе</t>
  </si>
  <si>
    <t>за счет субвенции</t>
  </si>
  <si>
    <t>за счет субв.</t>
  </si>
  <si>
    <t>Другие вопросы в области социальной политики</t>
  </si>
  <si>
    <t>1006</t>
  </si>
  <si>
    <t>Меры социальной поддержки граждан</t>
  </si>
  <si>
    <t>505 00 00</t>
  </si>
  <si>
    <t>Оказание социальной помощи</t>
  </si>
  <si>
    <t>483</t>
  </si>
  <si>
    <t>Организационно-воспитательная работа с молодежью</t>
  </si>
  <si>
    <t>431 00 00</t>
  </si>
  <si>
    <t>Меропрития в области коммунального хозяйства по развитию , реконструкции и замене инженерных сетей</t>
  </si>
  <si>
    <t>411</t>
  </si>
  <si>
    <t>МУП "Управление капитального строительства"</t>
  </si>
  <si>
    <t>010</t>
  </si>
  <si>
    <t>Строительство объектов общегражданского  назначения</t>
  </si>
  <si>
    <t>Иные безвозмездные и безвозвратные перечисления</t>
  </si>
  <si>
    <t>520 00 00</t>
  </si>
  <si>
    <t>Предоставление гражданам субсидий на оплату жилого помещения и коммунальных услуг</t>
  </si>
  <si>
    <t>572</t>
  </si>
  <si>
    <t>Социальное обеспечение населения</t>
  </si>
  <si>
    <t>1003</t>
  </si>
  <si>
    <t>0803</t>
  </si>
  <si>
    <t xml:space="preserve"> к НРСД  от 26.12.2005г.№ 80-нр</t>
  </si>
  <si>
    <t>к НРСД от 26.12.  2005г. № 80-нр</t>
  </si>
  <si>
    <t>Учреждения, обеспечивающие предоставление услуг</t>
  </si>
  <si>
    <t>в сфере здравоохранения</t>
  </si>
  <si>
    <t>469 00 00</t>
  </si>
  <si>
    <t>категорий граждан</t>
  </si>
  <si>
    <t xml:space="preserve">Мероприятия по обеспечению жильем отдельных </t>
  </si>
  <si>
    <t>100 04 07</t>
  </si>
  <si>
    <t>Мероприятия в области жилищного хозяйства</t>
  </si>
  <si>
    <t>Мероприятия по обеспечению жильем отдельных</t>
  </si>
  <si>
    <t xml:space="preserve">Мероприятия в области жилищного хозяйства </t>
  </si>
  <si>
    <t>Межбюджетные трансферты</t>
  </si>
  <si>
    <t>1100</t>
  </si>
  <si>
    <t>Финансовая помощь бюджетам других уровней</t>
  </si>
  <si>
    <t>1101</t>
  </si>
  <si>
    <t>Средства, предаваемые для компенсации дополнительных</t>
  </si>
  <si>
    <t>расходов, возникших в результате решений принятых</t>
  </si>
  <si>
    <t>органами власти другого уровня</t>
  </si>
  <si>
    <t xml:space="preserve">000 00 00 </t>
  </si>
  <si>
    <t>522</t>
  </si>
  <si>
    <t>МУП " Доллифт"</t>
  </si>
  <si>
    <t>014</t>
  </si>
  <si>
    <t>ООО "Управляющая компания</t>
  </si>
  <si>
    <t xml:space="preserve">                 " ЖилКомСервис"</t>
  </si>
  <si>
    <t>009</t>
  </si>
  <si>
    <t>Другие вопросы в области здравоохранения и спорта</t>
  </si>
  <si>
    <t>0904</t>
  </si>
  <si>
    <t xml:space="preserve"> Комитет по управлению имуществом </t>
  </si>
  <si>
    <t>г. Долгопрудный</t>
  </si>
  <si>
    <t>007</t>
  </si>
  <si>
    <t>Приложение №2</t>
  </si>
  <si>
    <t>к решению Совета депутатов</t>
  </si>
  <si>
    <t>Приложение № 2</t>
  </si>
  <si>
    <t xml:space="preserve">Приложение №3  </t>
  </si>
  <si>
    <t>Приложение №  3</t>
  </si>
  <si>
    <t>к НРСД от 26.12.  2005г.№  80-нр</t>
  </si>
  <si>
    <t>Приложение №4</t>
  </si>
  <si>
    <t>Приложение № 4</t>
  </si>
  <si>
    <t>Ведомственная структура расходов  бюджета города на 2006 г.</t>
  </si>
  <si>
    <t>от 21.08.06г №60-нр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</si>
</sst>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49" fontId="2" fillId="0" borderId="8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49" fontId="1" fillId="0" borderId="18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49" fontId="2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23" xfId="0" applyBorder="1" applyAlignment="1">
      <alignment/>
    </xf>
    <xf numFmtId="49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3" fillId="0" borderId="28" xfId="0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29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5" xfId="0" applyNumberFormat="1" applyFont="1" applyBorder="1" applyAlignment="1">
      <alignment/>
    </xf>
    <xf numFmtId="0" fontId="3" fillId="0" borderId="30" xfId="0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33" xfId="0" applyFont="1" applyBorder="1" applyAlignment="1">
      <alignment/>
    </xf>
    <xf numFmtId="49" fontId="3" fillId="0" borderId="34" xfId="0" applyNumberFormat="1" applyFont="1" applyBorder="1" applyAlignment="1">
      <alignment/>
    </xf>
    <xf numFmtId="49" fontId="3" fillId="0" borderId="35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38" xfId="0" applyFont="1" applyBorder="1" applyAlignment="1">
      <alignment/>
    </xf>
    <xf numFmtId="49" fontId="3" fillId="0" borderId="39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43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4" xfId="0" applyFont="1" applyBorder="1" applyAlignment="1">
      <alignment/>
    </xf>
    <xf numFmtId="49" fontId="0" fillId="0" borderId="8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0" fontId="0" fillId="0" borderId="20" xfId="0" applyBorder="1" applyAlignment="1">
      <alignment/>
    </xf>
    <xf numFmtId="49" fontId="0" fillId="0" borderId="18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49" fontId="2" fillId="0" borderId="45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44" xfId="0" applyNumberFormat="1" applyFont="1" applyBorder="1" applyAlignment="1">
      <alignment/>
    </xf>
    <xf numFmtId="49" fontId="1" fillId="0" borderId="45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0" fontId="1" fillId="0" borderId="4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27" xfId="0" applyFont="1" applyBorder="1" applyAlignment="1">
      <alignment/>
    </xf>
    <xf numFmtId="49" fontId="1" fillId="0" borderId="27" xfId="0" applyNumberFormat="1" applyFont="1" applyBorder="1" applyAlignment="1">
      <alignment/>
    </xf>
    <xf numFmtId="0" fontId="0" fillId="0" borderId="43" xfId="0" applyBorder="1" applyAlignment="1">
      <alignment/>
    </xf>
    <xf numFmtId="49" fontId="1" fillId="0" borderId="38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2" fillId="0" borderId="47" xfId="0" applyNumberFormat="1" applyFont="1" applyBorder="1" applyAlignment="1">
      <alignment/>
    </xf>
    <xf numFmtId="49" fontId="1" fillId="0" borderId="48" xfId="0" applyNumberFormat="1" applyFont="1" applyBorder="1" applyAlignment="1">
      <alignment/>
    </xf>
    <xf numFmtId="49" fontId="2" fillId="0" borderId="49" xfId="0" applyNumberFormat="1" applyFont="1" applyBorder="1" applyAlignment="1">
      <alignment/>
    </xf>
    <xf numFmtId="0" fontId="2" fillId="0" borderId="27" xfId="0" applyFont="1" applyBorder="1" applyAlignment="1">
      <alignment/>
    </xf>
    <xf numFmtId="49" fontId="2" fillId="0" borderId="50" xfId="0" applyNumberFormat="1" applyFont="1" applyBorder="1" applyAlignment="1">
      <alignment/>
    </xf>
    <xf numFmtId="49" fontId="1" fillId="0" borderId="51" xfId="0" applyNumberFormat="1" applyFont="1" applyBorder="1" applyAlignment="1">
      <alignment/>
    </xf>
    <xf numFmtId="49" fontId="3" fillId="0" borderId="47" xfId="0" applyNumberFormat="1" applyFont="1" applyBorder="1" applyAlignment="1">
      <alignment/>
    </xf>
    <xf numFmtId="49" fontId="3" fillId="0" borderId="52" xfId="0" applyNumberFormat="1" applyFont="1" applyBorder="1" applyAlignment="1">
      <alignment/>
    </xf>
    <xf numFmtId="0" fontId="3" fillId="0" borderId="53" xfId="0" applyFont="1" applyBorder="1" applyAlignment="1">
      <alignment/>
    </xf>
    <xf numFmtId="49" fontId="3" fillId="0" borderId="50" xfId="0" applyNumberFormat="1" applyFont="1" applyBorder="1" applyAlignment="1">
      <alignment/>
    </xf>
    <xf numFmtId="0" fontId="3" fillId="0" borderId="54" xfId="0" applyFont="1" applyBorder="1" applyAlignment="1">
      <alignment/>
    </xf>
    <xf numFmtId="49" fontId="1" fillId="0" borderId="47" xfId="0" applyNumberFormat="1" applyFont="1" applyBorder="1" applyAlignment="1">
      <alignment/>
    </xf>
    <xf numFmtId="0" fontId="3" fillId="0" borderId="43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1" fillId="0" borderId="55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19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6" fillId="0" borderId="50" xfId="0" applyNumberFormat="1" applyFont="1" applyBorder="1" applyAlignment="1">
      <alignment/>
    </xf>
    <xf numFmtId="164" fontId="6" fillId="0" borderId="47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164" fontId="5" fillId="0" borderId="51" xfId="0" applyNumberFormat="1" applyFont="1" applyBorder="1" applyAlignment="1">
      <alignment/>
    </xf>
    <xf numFmtId="164" fontId="5" fillId="0" borderId="47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/>
    </xf>
    <xf numFmtId="49" fontId="3" fillId="0" borderId="56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49" fontId="2" fillId="0" borderId="29" xfId="0" applyNumberFormat="1" applyFont="1" applyBorder="1" applyAlignment="1">
      <alignment/>
    </xf>
    <xf numFmtId="49" fontId="1" fillId="0" borderId="42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60" xfId="0" applyFont="1" applyBorder="1" applyAlignment="1">
      <alignment/>
    </xf>
    <xf numFmtId="49" fontId="2" fillId="0" borderId="28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2" fillId="0" borderId="61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6" fillId="0" borderId="50" xfId="0" applyFont="1" applyBorder="1" applyAlignment="1">
      <alignment/>
    </xf>
    <xf numFmtId="0" fontId="1" fillId="0" borderId="62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6" fillId="0" borderId="46" xfId="0" applyNumberFormat="1" applyFont="1" applyBorder="1" applyAlignment="1">
      <alignment/>
    </xf>
    <xf numFmtId="0" fontId="0" fillId="0" borderId="63" xfId="0" applyNumberFormat="1" applyBorder="1" applyAlignment="1">
      <alignment/>
    </xf>
    <xf numFmtId="0" fontId="1" fillId="0" borderId="64" xfId="0" applyNumberFormat="1" applyFont="1" applyBorder="1" applyAlignment="1">
      <alignment/>
    </xf>
    <xf numFmtId="0" fontId="1" fillId="0" borderId="65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66" xfId="0" applyNumberFormat="1" applyFont="1" applyBorder="1" applyAlignment="1">
      <alignment/>
    </xf>
    <xf numFmtId="0" fontId="3" fillId="0" borderId="27" xfId="0" applyNumberFormat="1" applyFont="1" applyBorder="1" applyAlignment="1">
      <alignment/>
    </xf>
    <xf numFmtId="0" fontId="0" fillId="0" borderId="67" xfId="0" applyNumberFormat="1" applyBorder="1" applyAlignment="1">
      <alignment/>
    </xf>
    <xf numFmtId="0" fontId="0" fillId="0" borderId="68" xfId="0" applyNumberFormat="1" applyBorder="1" applyAlignment="1">
      <alignment/>
    </xf>
    <xf numFmtId="0" fontId="0" fillId="0" borderId="69" xfId="0" applyNumberFormat="1" applyBorder="1" applyAlignment="1">
      <alignment/>
    </xf>
    <xf numFmtId="0" fontId="3" fillId="0" borderId="46" xfId="0" applyNumberFormat="1" applyFont="1" applyBorder="1" applyAlignment="1">
      <alignment/>
    </xf>
    <xf numFmtId="0" fontId="0" fillId="0" borderId="70" xfId="0" applyNumberFormat="1" applyBorder="1" applyAlignment="1">
      <alignment/>
    </xf>
    <xf numFmtId="0" fontId="0" fillId="0" borderId="46" xfId="0" applyNumberFormat="1" applyBorder="1" applyAlignment="1">
      <alignment/>
    </xf>
    <xf numFmtId="0" fontId="0" fillId="0" borderId="46" xfId="0" applyNumberFormat="1" applyFont="1" applyBorder="1" applyAlignment="1">
      <alignment/>
    </xf>
    <xf numFmtId="164" fontId="5" fillId="0" borderId="52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164" fontId="6" fillId="0" borderId="49" xfId="0" applyNumberFormat="1" applyFont="1" applyBorder="1" applyAlignment="1">
      <alignment/>
    </xf>
    <xf numFmtId="49" fontId="3" fillId="0" borderId="64" xfId="0" applyNumberFormat="1" applyFont="1" applyBorder="1" applyAlignment="1">
      <alignment/>
    </xf>
    <xf numFmtId="49" fontId="1" fillId="0" borderId="64" xfId="0" applyNumberFormat="1" applyFont="1" applyBorder="1" applyAlignment="1">
      <alignment/>
    </xf>
    <xf numFmtId="49" fontId="1" fillId="0" borderId="65" xfId="0" applyNumberFormat="1" applyFont="1" applyBorder="1" applyAlignment="1">
      <alignment/>
    </xf>
    <xf numFmtId="49" fontId="1" fillId="0" borderId="62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49" fontId="2" fillId="0" borderId="64" xfId="0" applyNumberFormat="1" applyFont="1" applyBorder="1" applyAlignment="1">
      <alignment/>
    </xf>
    <xf numFmtId="49" fontId="3" fillId="0" borderId="66" xfId="0" applyNumberFormat="1" applyFont="1" applyBorder="1" applyAlignment="1">
      <alignment/>
    </xf>
    <xf numFmtId="49" fontId="2" fillId="0" borderId="71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/>
    </xf>
    <xf numFmtId="164" fontId="2" fillId="0" borderId="3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4" fillId="0" borderId="23" xfId="0" applyFont="1" applyBorder="1" applyAlignment="1">
      <alignment wrapText="1"/>
    </xf>
    <xf numFmtId="0" fontId="1" fillId="0" borderId="44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6" fillId="0" borderId="19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5" fillId="0" borderId="32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2" fillId="0" borderId="21" xfId="0" applyFont="1" applyBorder="1" applyAlignment="1">
      <alignment/>
    </xf>
    <xf numFmtId="49" fontId="0" fillId="0" borderId="37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0" fontId="5" fillId="0" borderId="19" xfId="0" applyFont="1" applyBorder="1" applyAlignment="1">
      <alignment/>
    </xf>
    <xf numFmtId="49" fontId="1" fillId="0" borderId="25" xfId="0" applyNumberFormat="1" applyFont="1" applyFill="1" applyBorder="1" applyAlignment="1">
      <alignment/>
    </xf>
    <xf numFmtId="0" fontId="1" fillId="0" borderId="72" xfId="0" applyFont="1" applyBorder="1" applyAlignment="1">
      <alignment/>
    </xf>
    <xf numFmtId="0" fontId="1" fillId="0" borderId="73" xfId="0" applyFont="1" applyBorder="1" applyAlignment="1">
      <alignment/>
    </xf>
    <xf numFmtId="164" fontId="1" fillId="0" borderId="74" xfId="0" applyNumberFormat="1" applyFont="1" applyBorder="1" applyAlignment="1">
      <alignment/>
    </xf>
    <xf numFmtId="0" fontId="1" fillId="0" borderId="55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25" xfId="0" applyNumberFormat="1" applyFont="1" applyFill="1" applyBorder="1" applyAlignment="1">
      <alignment/>
    </xf>
    <xf numFmtId="164" fontId="5" fillId="0" borderId="25" xfId="0" applyNumberFormat="1" applyFont="1" applyFill="1" applyBorder="1" applyAlignment="1">
      <alignment/>
    </xf>
    <xf numFmtId="0" fontId="1" fillId="0" borderId="55" xfId="0" applyNumberFormat="1" applyFont="1" applyBorder="1" applyAlignment="1">
      <alignment/>
    </xf>
    <xf numFmtId="0" fontId="1" fillId="0" borderId="25" xfId="0" applyNumberFormat="1" applyFont="1" applyBorder="1" applyAlignment="1">
      <alignment/>
    </xf>
    <xf numFmtId="0" fontId="1" fillId="0" borderId="72" xfId="0" applyNumberFormat="1" applyFont="1" applyBorder="1" applyAlignment="1">
      <alignment/>
    </xf>
    <xf numFmtId="0" fontId="1" fillId="0" borderId="73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49" fontId="2" fillId="0" borderId="6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25" xfId="0" applyNumberFormat="1" applyFont="1" applyFill="1" applyBorder="1" applyAlignment="1">
      <alignment/>
    </xf>
    <xf numFmtId="164" fontId="3" fillId="0" borderId="8" xfId="0" applyNumberFormat="1" applyFont="1" applyBorder="1" applyAlignment="1">
      <alignment/>
    </xf>
    <xf numFmtId="0" fontId="3" fillId="0" borderId="74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164" fontId="2" fillId="0" borderId="8" xfId="0" applyNumberFormat="1" applyFont="1" applyBorder="1" applyAlignment="1">
      <alignment/>
    </xf>
    <xf numFmtId="164" fontId="2" fillId="0" borderId="74" xfId="0" applyNumberFormat="1" applyFont="1" applyFill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0" fillId="0" borderId="6" xfId="0" applyNumberFormat="1" applyBorder="1" applyAlignment="1">
      <alignment/>
    </xf>
    <xf numFmtId="164" fontId="6" fillId="0" borderId="8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3" fillId="0" borderId="74" xfId="0" applyNumberFormat="1" applyFont="1" applyBorder="1" applyAlignment="1">
      <alignment/>
    </xf>
    <xf numFmtId="0" fontId="3" fillId="0" borderId="34" xfId="0" applyFont="1" applyBorder="1" applyAlignment="1">
      <alignment/>
    </xf>
    <xf numFmtId="164" fontId="3" fillId="0" borderId="34" xfId="0" applyNumberFormat="1" applyFont="1" applyBorder="1" applyAlignment="1">
      <alignment/>
    </xf>
    <xf numFmtId="0" fontId="3" fillId="0" borderId="73" xfId="0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3" fillId="0" borderId="50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1" fillId="0" borderId="60" xfId="0" applyNumberFormat="1" applyFont="1" applyBorder="1" applyAlignment="1">
      <alignment/>
    </xf>
    <xf numFmtId="164" fontId="2" fillId="0" borderId="72" xfId="0" applyNumberFormat="1" applyFont="1" applyBorder="1" applyAlignment="1">
      <alignment/>
    </xf>
    <xf numFmtId="164" fontId="2" fillId="0" borderId="55" xfId="0" applyNumberFormat="1" applyFont="1" applyBorder="1" applyAlignment="1">
      <alignment/>
    </xf>
    <xf numFmtId="0" fontId="2" fillId="0" borderId="60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33" xfId="0" applyFont="1" applyBorder="1" applyAlignment="1">
      <alignment/>
    </xf>
    <xf numFmtId="49" fontId="1" fillId="0" borderId="34" xfId="0" applyNumberFormat="1" applyFont="1" applyBorder="1" applyAlignment="1">
      <alignment/>
    </xf>
    <xf numFmtId="0" fontId="1" fillId="0" borderId="34" xfId="0" applyFont="1" applyBorder="1" applyAlignment="1">
      <alignment/>
    </xf>
    <xf numFmtId="164" fontId="1" fillId="0" borderId="34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49" fontId="0" fillId="0" borderId="42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72" xfId="0" applyFont="1" applyBorder="1" applyAlignment="1">
      <alignment/>
    </xf>
    <xf numFmtId="164" fontId="6" fillId="0" borderId="74" xfId="0" applyNumberFormat="1" applyFont="1" applyBorder="1" applyAlignment="1">
      <alignment/>
    </xf>
    <xf numFmtId="164" fontId="5" fillId="0" borderId="72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164" fontId="5" fillId="0" borderId="55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164" fontId="5" fillId="0" borderId="60" xfId="0" applyNumberFormat="1" applyFont="1" applyBorder="1" applyAlignment="1">
      <alignment/>
    </xf>
    <xf numFmtId="164" fontId="6" fillId="0" borderId="75" xfId="0" applyNumberFormat="1" applyFont="1" applyBorder="1" applyAlignment="1">
      <alignment/>
    </xf>
    <xf numFmtId="164" fontId="1" fillId="0" borderId="55" xfId="0" applyNumberFormat="1" applyFont="1" applyFill="1" applyBorder="1" applyAlignment="1">
      <alignment/>
    </xf>
    <xf numFmtId="164" fontId="1" fillId="0" borderId="76" xfId="0" applyNumberFormat="1" applyFont="1" applyFill="1" applyBorder="1" applyAlignment="1">
      <alignment/>
    </xf>
    <xf numFmtId="164" fontId="2" fillId="0" borderId="74" xfId="0" applyNumberFormat="1" applyFont="1" applyBorder="1" applyAlignment="1">
      <alignment/>
    </xf>
    <xf numFmtId="0" fontId="1" fillId="0" borderId="76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3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6">
      <selection activeCell="B5" sqref="B5"/>
    </sheetView>
  </sheetViews>
  <sheetFormatPr defaultColWidth="8.796875" defaultRowHeight="15"/>
  <cols>
    <col min="1" max="1" width="44.5" style="0" customWidth="1"/>
    <col min="2" max="2" width="5.8984375" style="1" customWidth="1"/>
    <col min="3" max="3" width="4.8984375" style="1" customWidth="1"/>
    <col min="4" max="4" width="7.59765625" style="118" customWidth="1"/>
    <col min="5" max="5" width="7.69921875" style="1" customWidth="1"/>
    <col min="6" max="6" width="0.1015625" style="1" hidden="1" customWidth="1"/>
    <col min="7" max="7" width="6.5" style="0" customWidth="1"/>
    <col min="8" max="8" width="8.09765625" style="0" customWidth="1"/>
    <col min="9" max="9" width="7.69921875" style="0" customWidth="1"/>
    <col min="10" max="10" width="8" style="0" customWidth="1"/>
  </cols>
  <sheetData>
    <row r="1" ht="15.75">
      <c r="D1" s="1" t="s">
        <v>214</v>
      </c>
    </row>
    <row r="2" ht="15.75">
      <c r="D2" s="1" t="s">
        <v>215</v>
      </c>
    </row>
    <row r="3" ht="15.75">
      <c r="D3" s="1" t="s">
        <v>223</v>
      </c>
    </row>
    <row r="4" ht="15.75">
      <c r="D4" s="1" t="s">
        <v>216</v>
      </c>
    </row>
    <row r="5" ht="15.75">
      <c r="D5" s="1" t="s">
        <v>185</v>
      </c>
    </row>
    <row r="7" spans="1:8" ht="15.75">
      <c r="A7" s="278" t="s">
        <v>156</v>
      </c>
      <c r="B7" s="278"/>
      <c r="C7" s="278"/>
      <c r="D7" s="278"/>
      <c r="E7" s="278"/>
      <c r="F7" s="278"/>
      <c r="G7" s="278"/>
      <c r="H7" s="278"/>
    </row>
    <row r="8" spans="1:8" ht="31.5" customHeight="1" thickBot="1">
      <c r="A8" s="279" t="s">
        <v>157</v>
      </c>
      <c r="B8" s="279"/>
      <c r="C8" s="279"/>
      <c r="D8" s="279"/>
      <c r="E8" s="279"/>
      <c r="F8" s="279"/>
      <c r="G8" s="279"/>
      <c r="H8" s="279"/>
    </row>
    <row r="9" spans="1:10" ht="16.5" thickBot="1">
      <c r="A9" s="35" t="s">
        <v>0</v>
      </c>
      <c r="B9" s="87" t="s">
        <v>121</v>
      </c>
      <c r="C9" s="91" t="s">
        <v>17</v>
      </c>
      <c r="D9" s="119" t="s">
        <v>88</v>
      </c>
      <c r="E9" s="99" t="s">
        <v>122</v>
      </c>
      <c r="F9" s="94"/>
      <c r="G9" s="100"/>
      <c r="H9" s="95"/>
      <c r="I9" s="45"/>
      <c r="J9" s="45"/>
    </row>
    <row r="10" spans="1:10" ht="16.5" thickBot="1">
      <c r="A10" s="85"/>
      <c r="B10" s="88"/>
      <c r="C10" s="92"/>
      <c r="D10" s="120"/>
      <c r="E10" s="33" t="s">
        <v>117</v>
      </c>
      <c r="F10" s="32"/>
      <c r="G10" s="102" t="s">
        <v>123</v>
      </c>
      <c r="H10" s="95"/>
      <c r="I10" s="45"/>
      <c r="J10" s="45"/>
    </row>
    <row r="11" spans="1:10" ht="15.75">
      <c r="A11" s="85"/>
      <c r="B11" s="88"/>
      <c r="C11" s="92"/>
      <c r="D11" s="120"/>
      <c r="E11" s="90" t="s">
        <v>118</v>
      </c>
      <c r="F11" s="32"/>
      <c r="G11" s="96" t="s">
        <v>88</v>
      </c>
      <c r="H11" s="96" t="s">
        <v>119</v>
      </c>
      <c r="I11" s="45"/>
      <c r="J11" s="45"/>
    </row>
    <row r="12" spans="1:10" ht="16.5" thickBot="1">
      <c r="A12" s="86"/>
      <c r="B12" s="89"/>
      <c r="C12" s="93"/>
      <c r="D12" s="121"/>
      <c r="E12" s="34"/>
      <c r="F12" s="101"/>
      <c r="G12" s="83"/>
      <c r="H12" s="97" t="s">
        <v>120</v>
      </c>
      <c r="I12" s="45"/>
      <c r="J12" s="45"/>
    </row>
    <row r="13" spans="1:8" ht="16.5" thickBot="1">
      <c r="A13" s="98" t="s">
        <v>20</v>
      </c>
      <c r="B13" s="112" t="s">
        <v>21</v>
      </c>
      <c r="C13" s="77" t="s">
        <v>76</v>
      </c>
      <c r="D13" s="123">
        <f>D15+D16+D18</f>
        <v>1650.1</v>
      </c>
      <c r="E13" s="123">
        <f>E15+E16+E18</f>
        <v>352.0999999999999</v>
      </c>
      <c r="F13" s="160">
        <f>F15+F16</f>
        <v>0</v>
      </c>
      <c r="G13" s="123">
        <f>G15+G16+G18</f>
        <v>1298</v>
      </c>
      <c r="H13" s="166"/>
    </row>
    <row r="14" spans="1:8" ht="15.75">
      <c r="A14" s="17" t="s">
        <v>124</v>
      </c>
      <c r="B14" s="109"/>
      <c r="C14" s="171"/>
      <c r="D14" s="124"/>
      <c r="E14" s="124"/>
      <c r="F14" s="156"/>
      <c r="G14" s="128"/>
      <c r="H14" s="165"/>
    </row>
    <row r="15" spans="1:8" ht="15.75">
      <c r="A15" s="19" t="s">
        <v>99</v>
      </c>
      <c r="B15" s="104" t="s">
        <v>21</v>
      </c>
      <c r="C15" s="173" t="s">
        <v>22</v>
      </c>
      <c r="D15" s="125">
        <f>'Прилож №3'!G12</f>
        <v>681</v>
      </c>
      <c r="E15" s="125">
        <f>D15-G15</f>
        <v>10</v>
      </c>
      <c r="F15" s="157"/>
      <c r="G15" s="125">
        <v>671</v>
      </c>
      <c r="H15" s="162"/>
    </row>
    <row r="16" spans="1:8" ht="15.75">
      <c r="A16" s="7" t="s">
        <v>1</v>
      </c>
      <c r="B16" s="108" t="s">
        <v>21</v>
      </c>
      <c r="C16" s="174" t="s">
        <v>25</v>
      </c>
      <c r="D16" s="127">
        <f>'Прилож №3'!G19</f>
        <v>3109</v>
      </c>
      <c r="E16" s="127">
        <f>D16-G16</f>
        <v>2482</v>
      </c>
      <c r="F16" s="151"/>
      <c r="G16" s="127">
        <v>627</v>
      </c>
      <c r="H16" s="163"/>
    </row>
    <row r="17" spans="1:8" ht="15.75">
      <c r="A17" s="19" t="s">
        <v>127</v>
      </c>
      <c r="B17" s="104"/>
      <c r="C17" s="173"/>
      <c r="D17" s="125"/>
      <c r="E17" s="127">
        <f>D17-G17</f>
        <v>0</v>
      </c>
      <c r="F17" s="158"/>
      <c r="G17" s="125"/>
      <c r="H17" s="162"/>
    </row>
    <row r="18" spans="1:8" ht="16.5" thickBot="1">
      <c r="A18" s="45" t="s">
        <v>130</v>
      </c>
      <c r="B18" s="90" t="s">
        <v>21</v>
      </c>
      <c r="C18" s="32" t="s">
        <v>129</v>
      </c>
      <c r="D18" s="169">
        <f>'Прилож №3'!G28</f>
        <v>-2139.9</v>
      </c>
      <c r="E18" s="127">
        <f>D18-G18</f>
        <v>-2139.9</v>
      </c>
      <c r="F18" s="131"/>
      <c r="G18" s="169"/>
      <c r="H18" s="155"/>
    </row>
    <row r="19" spans="1:8" ht="16.5" thickBot="1">
      <c r="A19" s="98" t="s">
        <v>3</v>
      </c>
      <c r="B19" s="112" t="s">
        <v>27</v>
      </c>
      <c r="C19" s="77" t="s">
        <v>76</v>
      </c>
      <c r="D19" s="123">
        <f>D21+D22+D23</f>
        <v>24639.5</v>
      </c>
      <c r="E19" s="123">
        <f>E21+E22+E23</f>
        <v>22543.700000000004</v>
      </c>
      <c r="F19" s="115" t="e">
        <f>F21+F22+F23+#REF!</f>
        <v>#REF!</v>
      </c>
      <c r="G19" s="123">
        <f>G21+G22+G23</f>
        <v>2095.8</v>
      </c>
      <c r="H19" s="164">
        <f>H21+H22+H23</f>
        <v>0</v>
      </c>
    </row>
    <row r="20" spans="1:8" ht="15.75">
      <c r="A20" s="17" t="s">
        <v>124</v>
      </c>
      <c r="B20" s="109"/>
      <c r="C20" s="171"/>
      <c r="D20" s="124"/>
      <c r="E20" s="128"/>
      <c r="F20" s="156"/>
      <c r="G20" s="128"/>
      <c r="H20" s="165"/>
    </row>
    <row r="21" spans="1:8" ht="15.75">
      <c r="A21" s="19" t="s">
        <v>4</v>
      </c>
      <c r="B21" s="104" t="s">
        <v>27</v>
      </c>
      <c r="C21" s="173" t="s">
        <v>28</v>
      </c>
      <c r="D21" s="125">
        <f>'Прилож №3'!G32</f>
        <v>7042.6</v>
      </c>
      <c r="E21" s="125">
        <f>D21-G21</f>
        <v>7042.6</v>
      </c>
      <c r="F21" s="157"/>
      <c r="G21" s="125"/>
      <c r="H21" s="162"/>
    </row>
    <row r="22" spans="1:8" ht="15.75">
      <c r="A22" s="19" t="s">
        <v>6</v>
      </c>
      <c r="B22" s="104" t="s">
        <v>27</v>
      </c>
      <c r="C22" s="173" t="s">
        <v>31</v>
      </c>
      <c r="D22" s="125">
        <f>'Прилож №3'!G35</f>
        <v>17522.9</v>
      </c>
      <c r="E22" s="125">
        <f>D22-G22</f>
        <v>15427.100000000002</v>
      </c>
      <c r="F22" s="157"/>
      <c r="G22" s="125">
        <f>200+978+917.8</f>
        <v>2095.8</v>
      </c>
      <c r="H22" s="162"/>
    </row>
    <row r="23" spans="1:8" ht="16.5" thickBot="1">
      <c r="A23" s="19" t="s">
        <v>35</v>
      </c>
      <c r="B23" s="104" t="s">
        <v>27</v>
      </c>
      <c r="C23" s="173" t="s">
        <v>36</v>
      </c>
      <c r="D23" s="125">
        <f>'Прилож №3'!G43</f>
        <v>74</v>
      </c>
      <c r="E23" s="125">
        <f>D23-G23</f>
        <v>74</v>
      </c>
      <c r="F23" s="157"/>
      <c r="G23" s="125"/>
      <c r="H23" s="162"/>
    </row>
    <row r="24" spans="1:8" ht="15.75">
      <c r="A24" s="113" t="s">
        <v>39</v>
      </c>
      <c r="B24" s="110"/>
      <c r="C24" s="177"/>
      <c r="D24" s="126"/>
      <c r="E24" s="126"/>
      <c r="F24" s="159" t="s">
        <v>7</v>
      </c>
      <c r="G24" s="168"/>
      <c r="H24" s="161"/>
    </row>
    <row r="25" spans="1:8" ht="16.5" thickBot="1">
      <c r="A25" s="111" t="s">
        <v>40</v>
      </c>
      <c r="B25" s="105" t="s">
        <v>46</v>
      </c>
      <c r="C25" s="178" t="s">
        <v>76</v>
      </c>
      <c r="D25" s="170">
        <f>D27</f>
        <v>1876</v>
      </c>
      <c r="E25" s="170">
        <f>E27</f>
        <v>1830</v>
      </c>
      <c r="F25" s="170" t="e">
        <f>F27+#REF!+#REF!+#REF!</f>
        <v>#REF!</v>
      </c>
      <c r="G25" s="170">
        <f>G27</f>
        <v>46</v>
      </c>
      <c r="H25" s="170">
        <f>H27</f>
        <v>0</v>
      </c>
    </row>
    <row r="26" spans="1:8" ht="15.75">
      <c r="A26" s="17" t="s">
        <v>124</v>
      </c>
      <c r="B26" s="103"/>
      <c r="C26" s="176"/>
      <c r="D26" s="124"/>
      <c r="E26" s="124"/>
      <c r="F26" s="156"/>
      <c r="G26" s="128"/>
      <c r="H26" s="165"/>
    </row>
    <row r="27" spans="1:8" ht="16.5" thickBot="1">
      <c r="A27" s="19" t="s">
        <v>41</v>
      </c>
      <c r="B27" s="104" t="s">
        <v>46</v>
      </c>
      <c r="C27" s="173" t="s">
        <v>42</v>
      </c>
      <c r="D27" s="125">
        <f>'Прилож №3'!G48+'Прилож №3'!H7</f>
        <v>1876</v>
      </c>
      <c r="E27" s="125">
        <f>D27-G27</f>
        <v>1830</v>
      </c>
      <c r="F27" s="157" t="s">
        <v>8</v>
      </c>
      <c r="G27" s="125">
        <v>46</v>
      </c>
      <c r="H27" s="162"/>
    </row>
    <row r="28" spans="1:8" ht="16.5" thickBot="1">
      <c r="A28" s="98" t="s">
        <v>55</v>
      </c>
      <c r="B28" s="112" t="s">
        <v>56</v>
      </c>
      <c r="C28" s="77" t="s">
        <v>76</v>
      </c>
      <c r="D28" s="123">
        <f>D30+D31+D32</f>
        <v>12389.9</v>
      </c>
      <c r="E28" s="123">
        <f>E30+E31+E32</f>
        <v>10526.199999999999</v>
      </c>
      <c r="F28" s="115" t="e">
        <f>F30+F31+#REF!</f>
        <v>#REF!</v>
      </c>
      <c r="G28" s="123">
        <f>G30+G31</f>
        <v>1863.7</v>
      </c>
      <c r="H28" s="167"/>
    </row>
    <row r="29" spans="1:8" ht="15.75">
      <c r="A29" s="17" t="s">
        <v>124</v>
      </c>
      <c r="B29" s="103"/>
      <c r="C29" s="176"/>
      <c r="D29" s="124"/>
      <c r="E29" s="124"/>
      <c r="F29" s="156"/>
      <c r="G29" s="128"/>
      <c r="H29" s="165"/>
    </row>
    <row r="30" spans="1:8" ht="15.75">
      <c r="A30" s="19" t="s">
        <v>15</v>
      </c>
      <c r="B30" s="104" t="s">
        <v>56</v>
      </c>
      <c r="C30" s="173" t="s">
        <v>57</v>
      </c>
      <c r="D30" s="125">
        <f>'Прилож №3'!G64</f>
        <v>11976.9</v>
      </c>
      <c r="E30" s="125">
        <f>D30-G30</f>
        <v>10113.199999999999</v>
      </c>
      <c r="F30" s="157"/>
      <c r="G30" s="125">
        <v>1863.7</v>
      </c>
      <c r="H30" s="162"/>
    </row>
    <row r="31" spans="1:8" ht="15.75">
      <c r="A31" s="19" t="s">
        <v>63</v>
      </c>
      <c r="B31" s="104" t="s">
        <v>56</v>
      </c>
      <c r="C31" s="173" t="s">
        <v>64</v>
      </c>
      <c r="D31" s="125">
        <f>'Прилож №3'!G70</f>
        <v>413</v>
      </c>
      <c r="E31" s="125">
        <f>D31-G31</f>
        <v>413</v>
      </c>
      <c r="F31" s="157"/>
      <c r="G31" s="125"/>
      <c r="H31" s="162"/>
    </row>
    <row r="32" spans="1:8" ht="16.5" thickBot="1">
      <c r="A32" s="4" t="s">
        <v>209</v>
      </c>
      <c r="B32" s="5" t="s">
        <v>56</v>
      </c>
      <c r="C32" s="5" t="s">
        <v>210</v>
      </c>
      <c r="D32" s="259">
        <f>'Прилож №3'!G77</f>
        <v>0</v>
      </c>
      <c r="E32" s="125">
        <f>D32-G32</f>
        <v>0</v>
      </c>
      <c r="F32" s="262"/>
      <c r="G32" s="259"/>
      <c r="H32" s="263"/>
    </row>
    <row r="33" spans="1:8" ht="16.5" thickBot="1">
      <c r="A33" s="98" t="s">
        <v>2</v>
      </c>
      <c r="B33" s="112" t="s">
        <v>68</v>
      </c>
      <c r="C33" s="77" t="s">
        <v>76</v>
      </c>
      <c r="D33" s="123">
        <f>D34</f>
        <v>-3629</v>
      </c>
      <c r="E33" s="123">
        <f>E34</f>
        <v>-3629</v>
      </c>
      <c r="F33" s="123" t="e">
        <f>#REF!+#REF!+#REF!+F34</f>
        <v>#REF!</v>
      </c>
      <c r="G33" s="123">
        <f>G34</f>
        <v>0</v>
      </c>
      <c r="H33" s="123">
        <f>H34</f>
        <v>0</v>
      </c>
    </row>
    <row r="34" spans="1:8" ht="16.5" thickBot="1">
      <c r="A34" s="20" t="s">
        <v>181</v>
      </c>
      <c r="B34" s="114" t="s">
        <v>68</v>
      </c>
      <c r="C34" s="172" t="s">
        <v>182</v>
      </c>
      <c r="D34" s="128">
        <f>'Прилож №3'!G81</f>
        <v>-3629</v>
      </c>
      <c r="E34" s="128">
        <f>D34-G34</f>
        <v>-3629</v>
      </c>
      <c r="F34" s="156"/>
      <c r="G34" s="128"/>
      <c r="H34" s="165"/>
    </row>
    <row r="35" spans="1:8" ht="16.5" thickBot="1">
      <c r="A35" s="51" t="s">
        <v>195</v>
      </c>
      <c r="B35" s="14" t="s">
        <v>196</v>
      </c>
      <c r="C35" s="14" t="s">
        <v>76</v>
      </c>
      <c r="D35" s="240">
        <f>D36</f>
        <v>1390</v>
      </c>
      <c r="E35" s="236">
        <f>D35-G35</f>
        <v>1390</v>
      </c>
      <c r="F35" s="241"/>
      <c r="G35" s="240"/>
      <c r="H35" s="242"/>
    </row>
    <row r="36" spans="1:8" ht="16.5" thickBot="1">
      <c r="A36" s="15" t="s">
        <v>197</v>
      </c>
      <c r="B36" s="11" t="s">
        <v>196</v>
      </c>
      <c r="C36" s="11" t="s">
        <v>198</v>
      </c>
      <c r="D36" s="237">
        <f>'Прилож №3'!G85</f>
        <v>1390</v>
      </c>
      <c r="E36" s="236">
        <f>D36-G36</f>
        <v>1390</v>
      </c>
      <c r="F36" s="238"/>
      <c r="G36" s="237"/>
      <c r="H36" s="239"/>
    </row>
    <row r="37" spans="1:8" ht="16.5" thickBot="1">
      <c r="A37" s="106" t="s">
        <v>125</v>
      </c>
      <c r="B37" s="107"/>
      <c r="C37" s="175"/>
      <c r="D37" s="123">
        <f>D13+D19+D25+D28+D33+D35</f>
        <v>38316.5</v>
      </c>
      <c r="E37" s="152">
        <f>E13+E19+E25+E28+E33</f>
        <v>31623</v>
      </c>
      <c r="F37" s="122" t="e">
        <f>#REF!+#REF!+#REF!+F13+#REF!+F19+F25+F28+F33+#REF!</f>
        <v>#REF!</v>
      </c>
      <c r="G37" s="123">
        <f>G13+G19+G25+G28+G33</f>
        <v>5303.5</v>
      </c>
      <c r="H37" s="154">
        <f>H13+H19+H25+H28+H33</f>
        <v>0</v>
      </c>
    </row>
  </sheetData>
  <mergeCells count="2">
    <mergeCell ref="A7:H7"/>
    <mergeCell ref="A8:H8"/>
  </mergeCells>
  <printOptions horizontalCentered="1"/>
  <pageMargins left="0.6692913385826772" right="0.6692913385826772" top="0.3937007874015748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70">
      <selection activeCell="A2" sqref="A2"/>
    </sheetView>
  </sheetViews>
  <sheetFormatPr defaultColWidth="8.796875" defaultRowHeight="15"/>
  <cols>
    <col min="1" max="1" width="46" style="0" customWidth="1"/>
    <col min="2" max="2" width="5.3984375" style="1" customWidth="1"/>
    <col min="3" max="3" width="5.8984375" style="1" customWidth="1"/>
    <col min="4" max="4" width="8.5" style="1" customWidth="1"/>
    <col min="5" max="5" width="6" style="1" customWidth="1"/>
    <col min="6" max="6" width="0.1015625" style="1" hidden="1" customWidth="1"/>
    <col min="7" max="7" width="9" style="30" customWidth="1"/>
    <col min="8" max="8" width="9.69921875" style="0" customWidth="1"/>
  </cols>
  <sheetData>
    <row r="1" ht="15.75">
      <c r="D1" s="1" t="s">
        <v>217</v>
      </c>
    </row>
    <row r="2" ht="15.75">
      <c r="D2" s="1" t="s">
        <v>215</v>
      </c>
    </row>
    <row r="3" ht="15.75">
      <c r="D3" s="1" t="s">
        <v>223</v>
      </c>
    </row>
    <row r="4" ht="15.75">
      <c r="D4" s="1" t="s">
        <v>218</v>
      </c>
    </row>
    <row r="5" ht="15.75">
      <c r="D5" s="1" t="s">
        <v>219</v>
      </c>
    </row>
    <row r="6" ht="15.75">
      <c r="B6" s="3"/>
    </row>
    <row r="7" spans="1:8" ht="15.75">
      <c r="A7" s="278" t="s">
        <v>158</v>
      </c>
      <c r="B7" s="278"/>
      <c r="C7" s="278"/>
      <c r="D7" s="278"/>
      <c r="E7" s="278"/>
      <c r="F7" s="278"/>
      <c r="G7" s="278"/>
      <c r="H7" s="278"/>
    </row>
    <row r="8" spans="1:8" ht="15" customHeight="1" thickBot="1">
      <c r="A8" s="280" t="s">
        <v>159</v>
      </c>
      <c r="B8" s="280"/>
      <c r="C8" s="280"/>
      <c r="D8" s="280"/>
      <c r="E8" s="280"/>
      <c r="F8" s="280"/>
      <c r="G8" s="280"/>
      <c r="H8" s="280"/>
    </row>
    <row r="9" spans="1:8" ht="16.5" thickBot="1">
      <c r="A9" s="137" t="s">
        <v>0</v>
      </c>
      <c r="B9" s="107" t="s">
        <v>121</v>
      </c>
      <c r="C9" s="135" t="s">
        <v>17</v>
      </c>
      <c r="D9" s="14" t="s">
        <v>18</v>
      </c>
      <c r="E9" s="14" t="s">
        <v>19</v>
      </c>
      <c r="F9" s="149"/>
      <c r="G9" s="150" t="s">
        <v>88</v>
      </c>
      <c r="H9" s="192" t="s">
        <v>161</v>
      </c>
    </row>
    <row r="10" spans="1:8" ht="16.5" thickBot="1">
      <c r="A10" s="200"/>
      <c r="B10" s="201"/>
      <c r="C10" s="202"/>
      <c r="D10" s="202"/>
      <c r="E10" s="202"/>
      <c r="F10" s="203"/>
      <c r="G10" s="204"/>
      <c r="H10" s="199" t="s">
        <v>163</v>
      </c>
    </row>
    <row r="11" spans="1:8" ht="16.5" thickBot="1">
      <c r="A11" s="98" t="s">
        <v>20</v>
      </c>
      <c r="B11" s="112" t="s">
        <v>21</v>
      </c>
      <c r="C11" s="53" t="s">
        <v>76</v>
      </c>
      <c r="D11" s="52" t="s">
        <v>75</v>
      </c>
      <c r="E11" s="52" t="s">
        <v>77</v>
      </c>
      <c r="F11" s="31"/>
      <c r="G11" s="197">
        <f>G12+G19+G28</f>
        <v>1650.1</v>
      </c>
      <c r="H11" s="267">
        <f>H12+H19+H28</f>
        <v>671</v>
      </c>
    </row>
    <row r="12" spans="1:8" ht="15.75">
      <c r="A12" s="140" t="s">
        <v>99</v>
      </c>
      <c r="B12" s="144" t="s">
        <v>21</v>
      </c>
      <c r="C12" s="10" t="s">
        <v>22</v>
      </c>
      <c r="D12" s="11" t="s">
        <v>75</v>
      </c>
      <c r="E12" s="11" t="s">
        <v>77</v>
      </c>
      <c r="F12" s="41"/>
      <c r="G12" s="193">
        <f>G16+G14</f>
        <v>681</v>
      </c>
      <c r="H12" s="268">
        <f>H16+H14</f>
        <v>671</v>
      </c>
    </row>
    <row r="13" spans="1:8" ht="15.75">
      <c r="A13" s="140" t="s">
        <v>193</v>
      </c>
      <c r="B13" s="144"/>
      <c r="C13" s="10"/>
      <c r="D13" s="11"/>
      <c r="E13" s="11"/>
      <c r="F13" s="41"/>
      <c r="G13" s="193"/>
      <c r="H13" s="209"/>
    </row>
    <row r="14" spans="1:8" ht="15.75">
      <c r="A14" s="140" t="s">
        <v>189</v>
      </c>
      <c r="B14" s="144" t="s">
        <v>21</v>
      </c>
      <c r="C14" s="10" t="s">
        <v>22</v>
      </c>
      <c r="D14" s="11" t="s">
        <v>191</v>
      </c>
      <c r="E14" s="11" t="s">
        <v>77</v>
      </c>
      <c r="F14" s="41"/>
      <c r="G14" s="193">
        <f>G15</f>
        <v>671</v>
      </c>
      <c r="H14" s="269">
        <f>H15</f>
        <v>671</v>
      </c>
    </row>
    <row r="15" spans="1:8" ht="15.75">
      <c r="A15" s="138" t="s">
        <v>194</v>
      </c>
      <c r="B15" s="144" t="s">
        <v>21</v>
      </c>
      <c r="C15" s="10" t="s">
        <v>22</v>
      </c>
      <c r="D15" s="11" t="s">
        <v>191</v>
      </c>
      <c r="E15" s="11" t="s">
        <v>144</v>
      </c>
      <c r="F15" s="41"/>
      <c r="G15" s="193">
        <f>'Прилож № 4'!H16</f>
        <v>671</v>
      </c>
      <c r="H15" s="270">
        <f>'Прилож № 4'!I16</f>
        <v>671</v>
      </c>
    </row>
    <row r="16" spans="1:8" ht="15.75">
      <c r="A16" s="138" t="s">
        <v>23</v>
      </c>
      <c r="B16" s="141" t="s">
        <v>21</v>
      </c>
      <c r="C16" s="12" t="s">
        <v>22</v>
      </c>
      <c r="D16" s="5" t="s">
        <v>24</v>
      </c>
      <c r="E16" s="5" t="s">
        <v>77</v>
      </c>
      <c r="F16" s="38"/>
      <c r="G16" s="194">
        <f>G17+G18</f>
        <v>10</v>
      </c>
      <c r="H16" s="44"/>
    </row>
    <row r="17" spans="1:8" ht="15.75">
      <c r="A17" s="138" t="s">
        <v>143</v>
      </c>
      <c r="B17" s="141" t="s">
        <v>21</v>
      </c>
      <c r="C17" s="12" t="s">
        <v>22</v>
      </c>
      <c r="D17" s="5" t="s">
        <v>24</v>
      </c>
      <c r="E17" s="5" t="s">
        <v>79</v>
      </c>
      <c r="F17" s="38"/>
      <c r="G17" s="194">
        <f>'Прилож № 4'!H19</f>
        <v>0</v>
      </c>
      <c r="H17" s="44"/>
    </row>
    <row r="18" spans="1:8" ht="15.75">
      <c r="A18" s="138" t="s">
        <v>194</v>
      </c>
      <c r="B18" s="141" t="s">
        <v>21</v>
      </c>
      <c r="C18" s="12" t="s">
        <v>22</v>
      </c>
      <c r="D18" s="5" t="s">
        <v>24</v>
      </c>
      <c r="E18" s="5" t="s">
        <v>144</v>
      </c>
      <c r="F18" s="38"/>
      <c r="G18" s="194">
        <f>'Прилож № 4'!H20+'Прилож № 4'!H175+'Прилож № 4'!H146</f>
        <v>10</v>
      </c>
      <c r="H18" s="44"/>
    </row>
    <row r="19" spans="1:8" ht="15.75">
      <c r="A19" s="138" t="s">
        <v>1</v>
      </c>
      <c r="B19" s="141" t="s">
        <v>21</v>
      </c>
      <c r="C19" s="12" t="s">
        <v>25</v>
      </c>
      <c r="D19" s="5" t="s">
        <v>75</v>
      </c>
      <c r="E19" s="5" t="s">
        <v>77</v>
      </c>
      <c r="F19" s="38"/>
      <c r="G19" s="194">
        <f>G22+G20</f>
        <v>3109</v>
      </c>
      <c r="H19" s="44"/>
    </row>
    <row r="20" spans="1:8" ht="15.75">
      <c r="A20" s="18" t="s">
        <v>108</v>
      </c>
      <c r="B20" s="5" t="s">
        <v>21</v>
      </c>
      <c r="C20" s="12" t="s">
        <v>25</v>
      </c>
      <c r="D20" s="5" t="s">
        <v>109</v>
      </c>
      <c r="E20" s="5"/>
      <c r="F20" s="38"/>
      <c r="G20" s="259">
        <f>G21</f>
        <v>0</v>
      </c>
      <c r="H20" s="44"/>
    </row>
    <row r="21" spans="1:8" ht="15.75">
      <c r="A21" s="18" t="s">
        <v>176</v>
      </c>
      <c r="B21" s="5" t="s">
        <v>21</v>
      </c>
      <c r="C21" s="12" t="s">
        <v>25</v>
      </c>
      <c r="D21" s="5" t="s">
        <v>109</v>
      </c>
      <c r="E21" s="5" t="s">
        <v>110</v>
      </c>
      <c r="F21" s="38" t="s">
        <v>110</v>
      </c>
      <c r="G21" s="259">
        <f>'Прилож № 4'!H23+'Прилож № 4'!H155</f>
        <v>0</v>
      </c>
      <c r="H21" s="44"/>
    </row>
    <row r="22" spans="1:8" ht="15.75">
      <c r="A22" s="138" t="s">
        <v>80</v>
      </c>
      <c r="B22" s="141" t="s">
        <v>21</v>
      </c>
      <c r="C22" s="12" t="s">
        <v>25</v>
      </c>
      <c r="D22" s="5" t="s">
        <v>126</v>
      </c>
      <c r="E22" s="5" t="s">
        <v>77</v>
      </c>
      <c r="F22" s="38"/>
      <c r="G22" s="194">
        <f>G26+G23+G24</f>
        <v>3109</v>
      </c>
      <c r="H22" s="44"/>
    </row>
    <row r="23" spans="1:8" ht="15.75">
      <c r="A23" s="138" t="s">
        <v>143</v>
      </c>
      <c r="B23" s="141" t="s">
        <v>21</v>
      </c>
      <c r="C23" s="12" t="s">
        <v>25</v>
      </c>
      <c r="D23" s="5" t="s">
        <v>126</v>
      </c>
      <c r="E23" s="5" t="s">
        <v>79</v>
      </c>
      <c r="F23" s="38"/>
      <c r="G23" s="194">
        <f>'Прилож № 4'!H25</f>
        <v>0</v>
      </c>
      <c r="H23" s="44"/>
    </row>
    <row r="24" spans="1:8" ht="26.25">
      <c r="A24" s="271" t="s">
        <v>172</v>
      </c>
      <c r="B24" s="141" t="s">
        <v>21</v>
      </c>
      <c r="C24" s="12" t="s">
        <v>25</v>
      </c>
      <c r="D24" s="5" t="s">
        <v>126</v>
      </c>
      <c r="E24" s="5" t="s">
        <v>173</v>
      </c>
      <c r="F24" s="38"/>
      <c r="G24" s="194">
        <f>'Прилож № 4'!H157</f>
        <v>2502</v>
      </c>
      <c r="H24" s="44"/>
    </row>
    <row r="25" spans="1:8" ht="15.75">
      <c r="A25" s="138" t="s">
        <v>26</v>
      </c>
      <c r="B25" s="141"/>
      <c r="C25" s="12"/>
      <c r="D25" s="5"/>
      <c r="E25" s="5"/>
      <c r="F25" s="38"/>
      <c r="G25" s="194"/>
      <c r="H25" s="44"/>
    </row>
    <row r="26" spans="1:9" ht="15.75">
      <c r="A26" s="138" t="s">
        <v>81</v>
      </c>
      <c r="B26" s="141" t="s">
        <v>21</v>
      </c>
      <c r="C26" s="5" t="s">
        <v>25</v>
      </c>
      <c r="D26" s="5" t="s">
        <v>126</v>
      </c>
      <c r="E26" s="5" t="s">
        <v>14</v>
      </c>
      <c r="F26" s="5"/>
      <c r="G26" s="194">
        <f>'Прилож № 4'!H27+'Прилож № 4'!H150+'Прилож № 4'!H140</f>
        <v>607</v>
      </c>
      <c r="H26" s="205"/>
      <c r="I26" s="130"/>
    </row>
    <row r="27" spans="1:8" ht="15.75">
      <c r="A27" s="138" t="s">
        <v>127</v>
      </c>
      <c r="B27" s="141"/>
      <c r="C27" s="5"/>
      <c r="D27" s="5"/>
      <c r="E27" s="5"/>
      <c r="F27" s="5"/>
      <c r="G27" s="19"/>
      <c r="H27" s="44"/>
    </row>
    <row r="28" spans="1:8" ht="15.75">
      <c r="A28" s="138" t="s">
        <v>128</v>
      </c>
      <c r="B28" s="141" t="s">
        <v>21</v>
      </c>
      <c r="C28" s="5" t="s">
        <v>129</v>
      </c>
      <c r="D28" s="5" t="s">
        <v>75</v>
      </c>
      <c r="E28" s="5" t="s">
        <v>77</v>
      </c>
      <c r="F28" s="5"/>
      <c r="G28" s="181">
        <f>G29</f>
        <v>-2139.9</v>
      </c>
      <c r="H28" s="116">
        <f>H29</f>
        <v>0</v>
      </c>
    </row>
    <row r="29" spans="1:8" ht="15.75">
      <c r="A29" s="138" t="s">
        <v>108</v>
      </c>
      <c r="B29" s="141" t="s">
        <v>21</v>
      </c>
      <c r="C29" s="5" t="s">
        <v>129</v>
      </c>
      <c r="D29" s="5" t="s">
        <v>109</v>
      </c>
      <c r="E29" s="5" t="s">
        <v>77</v>
      </c>
      <c r="F29" s="5"/>
      <c r="G29" s="181">
        <f>G30</f>
        <v>-2139.9</v>
      </c>
      <c r="H29" s="44"/>
    </row>
    <row r="30" spans="1:8" ht="16.5" thickBot="1">
      <c r="A30" s="139" t="s">
        <v>160</v>
      </c>
      <c r="B30" s="142" t="s">
        <v>21</v>
      </c>
      <c r="C30" s="9" t="s">
        <v>129</v>
      </c>
      <c r="D30" s="9" t="s">
        <v>109</v>
      </c>
      <c r="E30" s="9" t="s">
        <v>110</v>
      </c>
      <c r="F30" s="9"/>
      <c r="G30" s="183">
        <f>'Прилож № 4'!H32</f>
        <v>-2139.9</v>
      </c>
      <c r="H30" s="145"/>
    </row>
    <row r="31" spans="1:8" ht="16.5" thickBot="1">
      <c r="A31" s="98" t="s">
        <v>3</v>
      </c>
      <c r="B31" s="146" t="s">
        <v>27</v>
      </c>
      <c r="C31" s="53" t="s">
        <v>76</v>
      </c>
      <c r="D31" s="52" t="s">
        <v>75</v>
      </c>
      <c r="E31" s="52" t="s">
        <v>77</v>
      </c>
      <c r="F31" s="31"/>
      <c r="G31" s="197">
        <f>G32+G35+G43</f>
        <v>24639.5</v>
      </c>
      <c r="H31" s="267">
        <f>H32+H35+H43</f>
        <v>16793</v>
      </c>
    </row>
    <row r="32" spans="1:8" ht="15.75">
      <c r="A32" s="140" t="s">
        <v>4</v>
      </c>
      <c r="B32" s="144" t="s">
        <v>27</v>
      </c>
      <c r="C32" s="10" t="s">
        <v>28</v>
      </c>
      <c r="D32" s="11" t="s">
        <v>75</v>
      </c>
      <c r="E32" s="11" t="s">
        <v>77</v>
      </c>
      <c r="F32" s="41"/>
      <c r="G32" s="193">
        <f>G33</f>
        <v>7042.6</v>
      </c>
      <c r="H32" s="117">
        <f>H33</f>
        <v>0</v>
      </c>
    </row>
    <row r="33" spans="1:8" ht="15.75">
      <c r="A33" s="138" t="s">
        <v>5</v>
      </c>
      <c r="B33" s="142" t="s">
        <v>27</v>
      </c>
      <c r="C33" s="12" t="s">
        <v>28</v>
      </c>
      <c r="D33" s="5" t="s">
        <v>29</v>
      </c>
      <c r="E33" s="5" t="s">
        <v>77</v>
      </c>
      <c r="F33" s="38"/>
      <c r="G33" s="194">
        <f>G34</f>
        <v>7042.6</v>
      </c>
      <c r="H33" s="116">
        <f>H34</f>
        <v>0</v>
      </c>
    </row>
    <row r="34" spans="1:8" ht="15.75">
      <c r="A34" s="139" t="s">
        <v>30</v>
      </c>
      <c r="B34" s="142" t="s">
        <v>27</v>
      </c>
      <c r="C34" s="8" t="s">
        <v>28</v>
      </c>
      <c r="D34" s="9" t="s">
        <v>29</v>
      </c>
      <c r="E34" s="9" t="s">
        <v>16</v>
      </c>
      <c r="F34" s="39"/>
      <c r="G34" s="194">
        <f>'Прилож № 4'!H59</f>
        <v>7042.6</v>
      </c>
      <c r="H34" s="222">
        <f>'Прилож № 4'!I59</f>
        <v>0</v>
      </c>
    </row>
    <row r="35" spans="1:8" ht="15.75">
      <c r="A35" s="139" t="s">
        <v>6</v>
      </c>
      <c r="B35" s="142" t="s">
        <v>27</v>
      </c>
      <c r="C35" s="8" t="s">
        <v>31</v>
      </c>
      <c r="D35" s="5" t="s">
        <v>75</v>
      </c>
      <c r="E35" s="5" t="s">
        <v>77</v>
      </c>
      <c r="F35" s="39"/>
      <c r="G35" s="194">
        <f>G37+G39+G41</f>
        <v>17522.9</v>
      </c>
      <c r="H35" s="269">
        <f>H37+H39+H41</f>
        <v>16793</v>
      </c>
    </row>
    <row r="36" spans="1:8" ht="15.75">
      <c r="A36" s="139" t="s">
        <v>32</v>
      </c>
      <c r="B36" s="142"/>
      <c r="C36" s="8"/>
      <c r="D36" s="9"/>
      <c r="E36" s="9"/>
      <c r="F36" s="39"/>
      <c r="G36" s="194"/>
      <c r="H36" s="116"/>
    </row>
    <row r="37" spans="1:8" ht="15.75">
      <c r="A37" s="139" t="s">
        <v>33</v>
      </c>
      <c r="B37" s="141" t="s">
        <v>27</v>
      </c>
      <c r="C37" s="8" t="s">
        <v>31</v>
      </c>
      <c r="D37" s="9" t="s">
        <v>34</v>
      </c>
      <c r="E37" s="5" t="s">
        <v>77</v>
      </c>
      <c r="F37" s="39"/>
      <c r="G37" s="195">
        <f>G38</f>
        <v>17192.5</v>
      </c>
      <c r="H37" s="272">
        <f>H38</f>
        <v>16765</v>
      </c>
    </row>
    <row r="38" spans="1:9" ht="15.75">
      <c r="A38" s="138" t="s">
        <v>30</v>
      </c>
      <c r="B38" s="141" t="s">
        <v>27</v>
      </c>
      <c r="C38" s="5" t="s">
        <v>31</v>
      </c>
      <c r="D38" s="5" t="s">
        <v>34</v>
      </c>
      <c r="E38" s="5" t="s">
        <v>16</v>
      </c>
      <c r="F38" s="5"/>
      <c r="G38" s="194">
        <f>'Прилож № 4'!H63</f>
        <v>17192.5</v>
      </c>
      <c r="H38" s="212">
        <f>'Прилож № 4'!I63</f>
        <v>16765</v>
      </c>
      <c r="I38" s="130"/>
    </row>
    <row r="39" spans="1:9" ht="15.75">
      <c r="A39" s="138" t="s">
        <v>37</v>
      </c>
      <c r="B39" s="141" t="s">
        <v>27</v>
      </c>
      <c r="C39" s="5" t="s">
        <v>31</v>
      </c>
      <c r="D39" s="5" t="s">
        <v>38</v>
      </c>
      <c r="E39" s="5" t="s">
        <v>77</v>
      </c>
      <c r="F39" s="5"/>
      <c r="G39" s="194">
        <f>G40</f>
        <v>302.4000000000001</v>
      </c>
      <c r="H39" s="214"/>
      <c r="I39" s="130"/>
    </row>
    <row r="40" spans="1:9" ht="15.75">
      <c r="A40" s="138" t="s">
        <v>30</v>
      </c>
      <c r="B40" s="141" t="s">
        <v>27</v>
      </c>
      <c r="C40" s="5" t="s">
        <v>31</v>
      </c>
      <c r="D40" s="5" t="s">
        <v>38</v>
      </c>
      <c r="E40" s="5" t="s">
        <v>16</v>
      </c>
      <c r="F40" s="5"/>
      <c r="G40" s="194">
        <f>'Прилож № 4'!H65+'Прилож № 4'!H79+'Прилож № 4'!H122</f>
        <v>302.4000000000001</v>
      </c>
      <c r="H40" s="211"/>
      <c r="I40" s="130"/>
    </row>
    <row r="41" spans="1:8" ht="15.75">
      <c r="A41" s="138" t="s">
        <v>138</v>
      </c>
      <c r="B41" s="141" t="s">
        <v>27</v>
      </c>
      <c r="C41" s="5" t="s">
        <v>31</v>
      </c>
      <c r="D41" s="5" t="s">
        <v>139</v>
      </c>
      <c r="E41" s="5" t="s">
        <v>77</v>
      </c>
      <c r="F41" s="38"/>
      <c r="G41" s="194">
        <f>G42</f>
        <v>28</v>
      </c>
      <c r="H41" s="269">
        <f>H42</f>
        <v>28</v>
      </c>
    </row>
    <row r="42" spans="1:8" ht="15.75">
      <c r="A42" s="138" t="s">
        <v>30</v>
      </c>
      <c r="B42" s="141" t="s">
        <v>27</v>
      </c>
      <c r="C42" s="5" t="s">
        <v>31</v>
      </c>
      <c r="D42" s="5" t="s">
        <v>139</v>
      </c>
      <c r="E42" s="5" t="s">
        <v>16</v>
      </c>
      <c r="F42" s="38"/>
      <c r="G42" s="194">
        <f>'Прилож № 4'!H66</f>
        <v>28</v>
      </c>
      <c r="H42" s="212">
        <f>'Прилож № 4'!I66</f>
        <v>28</v>
      </c>
    </row>
    <row r="43" spans="1:8" ht="15.75">
      <c r="A43" s="138" t="s">
        <v>35</v>
      </c>
      <c r="B43" s="141" t="s">
        <v>27</v>
      </c>
      <c r="C43" s="5" t="s">
        <v>36</v>
      </c>
      <c r="D43" s="5" t="s">
        <v>75</v>
      </c>
      <c r="E43" s="5" t="s">
        <v>77</v>
      </c>
      <c r="F43" s="38"/>
      <c r="G43" s="194">
        <f>G44</f>
        <v>74</v>
      </c>
      <c r="H43" s="214"/>
    </row>
    <row r="44" spans="1:8" ht="15.75">
      <c r="A44" s="18" t="s">
        <v>170</v>
      </c>
      <c r="B44" s="12" t="s">
        <v>27</v>
      </c>
      <c r="C44" s="12" t="s">
        <v>36</v>
      </c>
      <c r="D44" s="5" t="s">
        <v>171</v>
      </c>
      <c r="E44" s="5" t="s">
        <v>77</v>
      </c>
      <c r="F44" s="38"/>
      <c r="G44" s="4">
        <f>G45</f>
        <v>74</v>
      </c>
      <c r="H44" s="214"/>
    </row>
    <row r="45" spans="1:8" ht="16.5" thickBot="1">
      <c r="A45" s="18" t="s">
        <v>30</v>
      </c>
      <c r="B45" s="12" t="s">
        <v>27</v>
      </c>
      <c r="C45" s="12" t="s">
        <v>36</v>
      </c>
      <c r="D45" s="5" t="s">
        <v>171</v>
      </c>
      <c r="E45" s="5" t="s">
        <v>16</v>
      </c>
      <c r="F45" s="38" t="s">
        <v>16</v>
      </c>
      <c r="G45" s="4">
        <f>'Прилож № 4'!H125</f>
        <v>74</v>
      </c>
      <c r="H45" s="214"/>
    </row>
    <row r="46" spans="1:8" ht="15.75">
      <c r="A46" s="113" t="s">
        <v>39</v>
      </c>
      <c r="B46" s="147"/>
      <c r="C46" s="60"/>
      <c r="D46" s="60"/>
      <c r="E46" s="60"/>
      <c r="F46" s="82" t="s">
        <v>7</v>
      </c>
      <c r="G46" s="196"/>
      <c r="H46" s="215"/>
    </row>
    <row r="47" spans="1:8" ht="16.5" thickBot="1">
      <c r="A47" s="111" t="s">
        <v>40</v>
      </c>
      <c r="B47" s="148" t="s">
        <v>46</v>
      </c>
      <c r="C47" s="132" t="s">
        <v>76</v>
      </c>
      <c r="D47" s="48" t="s">
        <v>75</v>
      </c>
      <c r="E47" s="48" t="s">
        <v>77</v>
      </c>
      <c r="F47" s="136"/>
      <c r="G47" s="198">
        <f>G48</f>
        <v>1876</v>
      </c>
      <c r="H47" s="216"/>
    </row>
    <row r="48" spans="1:8" ht="15.75">
      <c r="A48" s="140" t="s">
        <v>41</v>
      </c>
      <c r="B48" s="144" t="s">
        <v>46</v>
      </c>
      <c r="C48" s="11" t="s">
        <v>42</v>
      </c>
      <c r="D48" s="11" t="s">
        <v>75</v>
      </c>
      <c r="E48" s="11" t="s">
        <v>77</v>
      </c>
      <c r="F48" s="41" t="s">
        <v>8</v>
      </c>
      <c r="G48" s="193">
        <f>G50+G52+G54+G57+G60</f>
        <v>1876</v>
      </c>
      <c r="H48" s="213"/>
    </row>
    <row r="49" spans="1:8" ht="15.75">
      <c r="A49" s="138" t="s">
        <v>43</v>
      </c>
      <c r="B49" s="141"/>
      <c r="C49" s="5"/>
      <c r="D49" s="5"/>
      <c r="E49" s="5"/>
      <c r="F49" s="38"/>
      <c r="G49" s="194"/>
      <c r="H49" s="214"/>
    </row>
    <row r="50" spans="1:8" ht="15.75">
      <c r="A50" s="138" t="s">
        <v>44</v>
      </c>
      <c r="B50" s="141" t="s">
        <v>46</v>
      </c>
      <c r="C50" s="5" t="s">
        <v>42</v>
      </c>
      <c r="D50" s="5" t="s">
        <v>45</v>
      </c>
      <c r="E50" s="5" t="s">
        <v>77</v>
      </c>
      <c r="F50" s="38" t="s">
        <v>9</v>
      </c>
      <c r="G50" s="194">
        <f>G51</f>
        <v>382</v>
      </c>
      <c r="H50" s="214"/>
    </row>
    <row r="51" spans="1:8" ht="15.75">
      <c r="A51" s="139" t="s">
        <v>30</v>
      </c>
      <c r="B51" s="141" t="s">
        <v>46</v>
      </c>
      <c r="C51" s="5" t="s">
        <v>42</v>
      </c>
      <c r="D51" s="5" t="s">
        <v>45</v>
      </c>
      <c r="E51" s="5" t="s">
        <v>16</v>
      </c>
      <c r="F51" s="38"/>
      <c r="G51" s="194">
        <f>'Прилож № 4'!H85+'Прилож № 4'!H38+'Прилож № 4'!H163</f>
        <v>382</v>
      </c>
      <c r="H51" s="211"/>
    </row>
    <row r="52" spans="1:8" ht="15.75">
      <c r="A52" s="138" t="s">
        <v>12</v>
      </c>
      <c r="B52" s="141" t="s">
        <v>46</v>
      </c>
      <c r="C52" s="5" t="s">
        <v>42</v>
      </c>
      <c r="D52" s="5" t="s">
        <v>47</v>
      </c>
      <c r="E52" s="5" t="s">
        <v>77</v>
      </c>
      <c r="F52" s="38"/>
      <c r="G52" s="194">
        <f>G53</f>
        <v>104</v>
      </c>
      <c r="H52" s="214"/>
    </row>
    <row r="53" spans="1:8" ht="15.75">
      <c r="A53" s="139" t="s">
        <v>30</v>
      </c>
      <c r="B53" s="141" t="s">
        <v>46</v>
      </c>
      <c r="C53" s="5" t="s">
        <v>42</v>
      </c>
      <c r="D53" s="5" t="s">
        <v>47</v>
      </c>
      <c r="E53" s="5" t="s">
        <v>16</v>
      </c>
      <c r="F53" s="38"/>
      <c r="G53" s="194">
        <f>'Прилож № 4'!H87</f>
        <v>104</v>
      </c>
      <c r="H53" s="211"/>
    </row>
    <row r="54" spans="1:8" ht="15.75">
      <c r="A54" s="138" t="s">
        <v>13</v>
      </c>
      <c r="B54" s="141" t="s">
        <v>46</v>
      </c>
      <c r="C54" s="5" t="s">
        <v>42</v>
      </c>
      <c r="D54" s="5" t="s">
        <v>48</v>
      </c>
      <c r="E54" s="5" t="s">
        <v>77</v>
      </c>
      <c r="F54" s="38"/>
      <c r="G54" s="194">
        <f>G55</f>
        <v>157</v>
      </c>
      <c r="H54" s="214"/>
    </row>
    <row r="55" spans="1:8" ht="15.75">
      <c r="A55" s="139" t="s">
        <v>30</v>
      </c>
      <c r="B55" s="141" t="s">
        <v>46</v>
      </c>
      <c r="C55" s="5" t="s">
        <v>42</v>
      </c>
      <c r="D55" s="5" t="s">
        <v>48</v>
      </c>
      <c r="E55" s="5" t="s">
        <v>16</v>
      </c>
      <c r="F55" s="38"/>
      <c r="G55" s="194">
        <f>'Прилож № 4'!H89</f>
        <v>157</v>
      </c>
      <c r="H55" s="211"/>
    </row>
    <row r="56" spans="1:8" ht="15.75">
      <c r="A56" s="138" t="s">
        <v>49</v>
      </c>
      <c r="B56" s="141"/>
      <c r="C56" s="5"/>
      <c r="D56" s="5"/>
      <c r="E56" s="5"/>
      <c r="F56" s="38" t="s">
        <v>10</v>
      </c>
      <c r="G56" s="194"/>
      <c r="H56" s="214"/>
    </row>
    <row r="57" spans="1:8" ht="15.75">
      <c r="A57" s="138" t="s">
        <v>50</v>
      </c>
      <c r="B57" s="141" t="s">
        <v>46</v>
      </c>
      <c r="C57" s="5" t="s">
        <v>42</v>
      </c>
      <c r="D57" s="5" t="s">
        <v>51</v>
      </c>
      <c r="E57" s="5" t="s">
        <v>77</v>
      </c>
      <c r="F57" s="38"/>
      <c r="G57" s="194">
        <f>G58</f>
        <v>821</v>
      </c>
      <c r="H57" s="214"/>
    </row>
    <row r="58" spans="1:8" ht="15.75">
      <c r="A58" s="139" t="s">
        <v>30</v>
      </c>
      <c r="B58" s="141" t="s">
        <v>46</v>
      </c>
      <c r="C58" s="5" t="s">
        <v>42</v>
      </c>
      <c r="D58" s="5" t="s">
        <v>51</v>
      </c>
      <c r="E58" s="5" t="s">
        <v>16</v>
      </c>
      <c r="F58" s="38"/>
      <c r="G58" s="194">
        <f>'Прилож № 4'!H92</f>
        <v>821</v>
      </c>
      <c r="H58" s="211"/>
    </row>
    <row r="59" spans="1:8" ht="15.75">
      <c r="A59" s="138" t="s">
        <v>52</v>
      </c>
      <c r="B59" s="142"/>
      <c r="C59" s="5"/>
      <c r="D59" s="5"/>
      <c r="E59" s="5"/>
      <c r="F59" s="38"/>
      <c r="G59" s="194"/>
      <c r="H59" s="214"/>
    </row>
    <row r="60" spans="1:8" ht="15.75">
      <c r="A60" s="139" t="s">
        <v>53</v>
      </c>
      <c r="B60" s="142" t="s">
        <v>46</v>
      </c>
      <c r="C60" s="9" t="s">
        <v>42</v>
      </c>
      <c r="D60" s="9" t="s">
        <v>54</v>
      </c>
      <c r="E60" s="5" t="s">
        <v>77</v>
      </c>
      <c r="F60" s="39" t="s">
        <v>11</v>
      </c>
      <c r="G60" s="194">
        <f>G62</f>
        <v>412</v>
      </c>
      <c r="H60" s="214"/>
    </row>
    <row r="61" spans="1:8" ht="15.75">
      <c r="A61" s="138" t="s">
        <v>146</v>
      </c>
      <c r="B61" s="142"/>
      <c r="C61" s="9"/>
      <c r="D61" s="9"/>
      <c r="E61" s="9"/>
      <c r="F61" s="39"/>
      <c r="G61" s="194"/>
      <c r="H61" s="214"/>
    </row>
    <row r="62" spans="1:8" ht="16.5" thickBot="1">
      <c r="A62" s="139" t="s">
        <v>147</v>
      </c>
      <c r="B62" s="141" t="s">
        <v>46</v>
      </c>
      <c r="C62" s="9" t="s">
        <v>42</v>
      </c>
      <c r="D62" s="9" t="s">
        <v>54</v>
      </c>
      <c r="E62" s="9" t="s">
        <v>145</v>
      </c>
      <c r="F62" s="39"/>
      <c r="G62" s="194">
        <f>'Прилож № 4'!H96+'Прилож № 4'!H116+'Прилож № 4'!H42</f>
        <v>412</v>
      </c>
      <c r="H62" s="211"/>
    </row>
    <row r="63" spans="1:8" ht="16.5" thickBot="1">
      <c r="A63" s="98" t="s">
        <v>55</v>
      </c>
      <c r="B63" s="78" t="s">
        <v>56</v>
      </c>
      <c r="C63" s="53" t="s">
        <v>76</v>
      </c>
      <c r="D63" s="52" t="s">
        <v>75</v>
      </c>
      <c r="E63" s="52" t="s">
        <v>77</v>
      </c>
      <c r="F63" s="84"/>
      <c r="G63" s="197">
        <f>G64+G70+G77</f>
        <v>12389.9</v>
      </c>
      <c r="H63" s="267">
        <f>H64+H70</f>
        <v>5683</v>
      </c>
    </row>
    <row r="64" spans="1:8" ht="15.75">
      <c r="A64" s="140" t="s">
        <v>15</v>
      </c>
      <c r="B64" s="144" t="s">
        <v>56</v>
      </c>
      <c r="C64" s="11" t="s">
        <v>57</v>
      </c>
      <c r="D64" s="24" t="s">
        <v>75</v>
      </c>
      <c r="E64" s="24" t="s">
        <v>77</v>
      </c>
      <c r="F64" s="41"/>
      <c r="G64" s="193">
        <f>G66+G68</f>
        <v>11976.9</v>
      </c>
      <c r="H64" s="270">
        <f>H66+H68</f>
        <v>5683</v>
      </c>
    </row>
    <row r="65" spans="1:8" ht="15.75">
      <c r="A65" s="138" t="s">
        <v>186</v>
      </c>
      <c r="B65" s="141"/>
      <c r="C65" s="5"/>
      <c r="D65" s="5"/>
      <c r="E65" s="5"/>
      <c r="F65" s="38"/>
      <c r="G65" s="194"/>
      <c r="H65" s="214"/>
    </row>
    <row r="66" spans="1:8" ht="15.75">
      <c r="A66" s="139" t="s">
        <v>187</v>
      </c>
      <c r="B66" s="141" t="s">
        <v>56</v>
      </c>
      <c r="C66" s="5" t="s">
        <v>57</v>
      </c>
      <c r="D66" s="5" t="s">
        <v>188</v>
      </c>
      <c r="E66" s="5" t="s">
        <v>77</v>
      </c>
      <c r="F66" s="38"/>
      <c r="G66" s="194">
        <f>G67</f>
        <v>3719</v>
      </c>
      <c r="H66" s="269">
        <f>H67</f>
        <v>3719</v>
      </c>
    </row>
    <row r="67" spans="1:8" ht="15.75">
      <c r="A67" s="139" t="s">
        <v>30</v>
      </c>
      <c r="B67" s="141" t="s">
        <v>56</v>
      </c>
      <c r="C67" s="5" t="s">
        <v>57</v>
      </c>
      <c r="D67" s="5" t="s">
        <v>188</v>
      </c>
      <c r="E67" s="5" t="s">
        <v>16</v>
      </c>
      <c r="F67" s="38"/>
      <c r="G67" s="194">
        <f>'Прилож № 4'!H103</f>
        <v>3719</v>
      </c>
      <c r="H67" s="269">
        <f>'Прилож № 4'!I103</f>
        <v>3719</v>
      </c>
    </row>
    <row r="68" spans="1:8" ht="15.75">
      <c r="A68" s="138" t="s">
        <v>58</v>
      </c>
      <c r="B68" s="141" t="s">
        <v>56</v>
      </c>
      <c r="C68" s="5" t="s">
        <v>57</v>
      </c>
      <c r="D68" s="5" t="s">
        <v>59</v>
      </c>
      <c r="E68" s="5" t="s">
        <v>77</v>
      </c>
      <c r="F68" s="38"/>
      <c r="G68" s="194">
        <f>G69</f>
        <v>8257.9</v>
      </c>
      <c r="H68" s="269">
        <f>H69</f>
        <v>1964</v>
      </c>
    </row>
    <row r="69" spans="1:8" ht="15.75">
      <c r="A69" s="139" t="s">
        <v>30</v>
      </c>
      <c r="B69" s="141" t="s">
        <v>56</v>
      </c>
      <c r="C69" s="5" t="s">
        <v>57</v>
      </c>
      <c r="D69" s="5" t="s">
        <v>59</v>
      </c>
      <c r="E69" s="5" t="s">
        <v>16</v>
      </c>
      <c r="F69" s="38"/>
      <c r="G69" s="194">
        <f>'Прилож № 4'!H105+'Прилож № 4'!H167</f>
        <v>8257.9</v>
      </c>
      <c r="H69" s="211">
        <f>'Прилож № 4'!I105</f>
        <v>1964</v>
      </c>
    </row>
    <row r="70" spans="1:8" ht="15.75">
      <c r="A70" s="138" t="s">
        <v>63</v>
      </c>
      <c r="B70" s="141" t="s">
        <v>56</v>
      </c>
      <c r="C70" s="5" t="s">
        <v>64</v>
      </c>
      <c r="D70" s="9" t="s">
        <v>75</v>
      </c>
      <c r="E70" s="9" t="s">
        <v>77</v>
      </c>
      <c r="F70" s="38"/>
      <c r="G70" s="194">
        <f>G71+G74</f>
        <v>413</v>
      </c>
      <c r="H70" s="214"/>
    </row>
    <row r="71" spans="1:8" ht="15.75">
      <c r="A71" s="138" t="s">
        <v>148</v>
      </c>
      <c r="B71" s="141" t="s">
        <v>56</v>
      </c>
      <c r="C71" s="5" t="s">
        <v>64</v>
      </c>
      <c r="D71" s="9" t="s">
        <v>141</v>
      </c>
      <c r="E71" s="9" t="s">
        <v>77</v>
      </c>
      <c r="F71" s="38"/>
      <c r="G71" s="194">
        <f>G72</f>
        <v>288</v>
      </c>
      <c r="H71" s="214"/>
    </row>
    <row r="72" spans="1:8" ht="15.75">
      <c r="A72" s="139" t="s">
        <v>30</v>
      </c>
      <c r="B72" s="141" t="s">
        <v>56</v>
      </c>
      <c r="C72" s="5" t="s">
        <v>64</v>
      </c>
      <c r="D72" s="9" t="s">
        <v>141</v>
      </c>
      <c r="E72" s="9" t="s">
        <v>16</v>
      </c>
      <c r="F72" s="38"/>
      <c r="G72" s="194">
        <f>'Прилож № 4'!H129</f>
        <v>288</v>
      </c>
      <c r="H72" s="211"/>
    </row>
    <row r="73" spans="1:8" ht="15.75">
      <c r="A73" s="138" t="s">
        <v>65</v>
      </c>
      <c r="B73" s="141"/>
      <c r="C73" s="5"/>
      <c r="D73" s="5"/>
      <c r="E73" s="5"/>
      <c r="F73" s="38"/>
      <c r="G73" s="194"/>
      <c r="H73" s="214"/>
    </row>
    <row r="74" spans="1:8" ht="15.75">
      <c r="A74" s="138" t="s">
        <v>66</v>
      </c>
      <c r="B74" s="141" t="s">
        <v>56</v>
      </c>
      <c r="C74" s="5" t="s">
        <v>64</v>
      </c>
      <c r="D74" s="5" t="s">
        <v>67</v>
      </c>
      <c r="E74" s="9" t="s">
        <v>77</v>
      </c>
      <c r="F74" s="38"/>
      <c r="G74" s="194">
        <f>G76</f>
        <v>125</v>
      </c>
      <c r="H74" s="214"/>
    </row>
    <row r="75" spans="1:8" ht="15.75">
      <c r="A75" s="138" t="s">
        <v>60</v>
      </c>
      <c r="B75" s="141"/>
      <c r="C75" s="5"/>
      <c r="D75" s="5"/>
      <c r="E75" s="5"/>
      <c r="F75" s="38"/>
      <c r="G75" s="194"/>
      <c r="H75" s="214"/>
    </row>
    <row r="76" spans="1:8" ht="15.75">
      <c r="A76" s="138" t="s">
        <v>61</v>
      </c>
      <c r="B76" s="141" t="s">
        <v>56</v>
      </c>
      <c r="C76" s="5" t="s">
        <v>64</v>
      </c>
      <c r="D76" s="5" t="s">
        <v>67</v>
      </c>
      <c r="E76" s="5" t="s">
        <v>62</v>
      </c>
      <c r="F76" s="38"/>
      <c r="G76" s="194">
        <f>'Прилож № 4'!H133</f>
        <v>125</v>
      </c>
      <c r="H76" s="211"/>
    </row>
    <row r="77" spans="1:8" ht="15.75">
      <c r="A77" s="139" t="s">
        <v>209</v>
      </c>
      <c r="B77" s="5" t="s">
        <v>56</v>
      </c>
      <c r="C77" s="5" t="s">
        <v>210</v>
      </c>
      <c r="D77" s="5" t="s">
        <v>75</v>
      </c>
      <c r="E77" s="5" t="s">
        <v>77</v>
      </c>
      <c r="F77" s="5"/>
      <c r="G77" s="259">
        <f>G78</f>
        <v>0</v>
      </c>
      <c r="H77" s="211"/>
    </row>
    <row r="78" spans="1:8" ht="15.75">
      <c r="A78" s="139" t="s">
        <v>108</v>
      </c>
      <c r="B78" s="5" t="s">
        <v>56</v>
      </c>
      <c r="C78" s="5" t="s">
        <v>210</v>
      </c>
      <c r="D78" s="5" t="s">
        <v>109</v>
      </c>
      <c r="E78" s="5" t="s">
        <v>77</v>
      </c>
      <c r="F78" s="5"/>
      <c r="G78" s="259">
        <f>G79</f>
        <v>0</v>
      </c>
      <c r="H78" s="211"/>
    </row>
    <row r="79" spans="1:8" ht="16.5" thickBot="1">
      <c r="A79" s="139" t="s">
        <v>176</v>
      </c>
      <c r="B79" s="5" t="s">
        <v>56</v>
      </c>
      <c r="C79" s="5" t="s">
        <v>210</v>
      </c>
      <c r="D79" s="5" t="s">
        <v>109</v>
      </c>
      <c r="E79" s="5" t="s">
        <v>110</v>
      </c>
      <c r="F79" s="5"/>
      <c r="G79" s="259">
        <f>'Прилож № 4'!H46+'Прилож № 4'!H170</f>
        <v>0</v>
      </c>
      <c r="H79" s="211"/>
    </row>
    <row r="80" spans="1:8" ht="16.5" thickBot="1">
      <c r="A80" s="106" t="s">
        <v>2</v>
      </c>
      <c r="B80" s="260" t="s">
        <v>68</v>
      </c>
      <c r="C80" s="132" t="s">
        <v>76</v>
      </c>
      <c r="D80" s="48" t="s">
        <v>75</v>
      </c>
      <c r="E80" s="48" t="s">
        <v>77</v>
      </c>
      <c r="F80" s="261"/>
      <c r="G80" s="198">
        <f aca="true" t="shared" si="0" ref="G80:H82">G81</f>
        <v>-3629</v>
      </c>
      <c r="H80" s="273">
        <f t="shared" si="0"/>
        <v>-3629</v>
      </c>
    </row>
    <row r="81" spans="1:8" ht="15.75">
      <c r="A81" s="20" t="s">
        <v>181</v>
      </c>
      <c r="B81" s="141" t="s">
        <v>68</v>
      </c>
      <c r="C81" s="11" t="s">
        <v>182</v>
      </c>
      <c r="D81" s="5"/>
      <c r="E81" s="9"/>
      <c r="F81" s="41"/>
      <c r="G81" s="193">
        <f t="shared" si="0"/>
        <v>-3629</v>
      </c>
      <c r="H81" s="270">
        <f t="shared" si="0"/>
        <v>-3629</v>
      </c>
    </row>
    <row r="82" spans="1:8" ht="15.75">
      <c r="A82" s="18" t="s">
        <v>166</v>
      </c>
      <c r="B82" s="141" t="s">
        <v>68</v>
      </c>
      <c r="C82" s="11" t="s">
        <v>182</v>
      </c>
      <c r="D82" s="5" t="s">
        <v>167</v>
      </c>
      <c r="E82" s="9"/>
      <c r="F82" s="41"/>
      <c r="G82" s="193">
        <f t="shared" si="0"/>
        <v>-3629</v>
      </c>
      <c r="H82" s="270">
        <f t="shared" si="0"/>
        <v>-3629</v>
      </c>
    </row>
    <row r="83" spans="1:8" ht="27" thickBot="1">
      <c r="A83" s="233" t="s">
        <v>179</v>
      </c>
      <c r="B83" s="141" t="s">
        <v>68</v>
      </c>
      <c r="C83" s="11" t="s">
        <v>182</v>
      </c>
      <c r="D83" s="5" t="s">
        <v>167</v>
      </c>
      <c r="E83" s="9" t="s">
        <v>180</v>
      </c>
      <c r="F83" s="41"/>
      <c r="G83" s="193">
        <f>'Прилож № 4'!H54</f>
        <v>-3629</v>
      </c>
      <c r="H83" s="270">
        <f>'Прилож № 4'!I54</f>
        <v>-3629</v>
      </c>
    </row>
    <row r="84" spans="1:8" ht="16.5" thickBot="1">
      <c r="A84" s="51" t="s">
        <v>195</v>
      </c>
      <c r="B84" s="14" t="s">
        <v>196</v>
      </c>
      <c r="C84" s="14" t="s">
        <v>76</v>
      </c>
      <c r="D84" s="14" t="s">
        <v>202</v>
      </c>
      <c r="E84" s="14" t="s">
        <v>77</v>
      </c>
      <c r="F84" s="14"/>
      <c r="G84" s="234">
        <f>G85</f>
        <v>1390</v>
      </c>
      <c r="H84" s="235"/>
    </row>
    <row r="85" spans="1:8" ht="15.75">
      <c r="A85" s="16" t="s">
        <v>197</v>
      </c>
      <c r="B85" s="11" t="s">
        <v>196</v>
      </c>
      <c r="C85" s="11" t="s">
        <v>198</v>
      </c>
      <c r="D85" s="11" t="s">
        <v>75</v>
      </c>
      <c r="E85" s="11" t="s">
        <v>77</v>
      </c>
      <c r="F85" s="11"/>
      <c r="G85" s="221">
        <f>G86</f>
        <v>1390</v>
      </c>
      <c r="H85" s="274"/>
    </row>
    <row r="86" spans="1:8" ht="15.75">
      <c r="A86" s="18" t="s">
        <v>177</v>
      </c>
      <c r="B86" s="5" t="s">
        <v>196</v>
      </c>
      <c r="C86" s="5" t="s">
        <v>198</v>
      </c>
      <c r="D86" s="5" t="s">
        <v>178</v>
      </c>
      <c r="E86" s="5" t="s">
        <v>77</v>
      </c>
      <c r="F86" s="5"/>
      <c r="G86" s="217">
        <f>G89</f>
        <v>1390</v>
      </c>
      <c r="H86" s="222"/>
    </row>
    <row r="87" spans="1:8" ht="15.75">
      <c r="A87" s="18" t="s">
        <v>199</v>
      </c>
      <c r="B87" s="5"/>
      <c r="C87" s="5"/>
      <c r="D87" s="5"/>
      <c r="E87" s="5"/>
      <c r="F87" s="5"/>
      <c r="G87" s="217"/>
      <c r="H87" s="222"/>
    </row>
    <row r="88" spans="1:8" ht="15.75">
      <c r="A88" s="18" t="s">
        <v>200</v>
      </c>
      <c r="B88" s="5"/>
      <c r="C88" s="5"/>
      <c r="D88" s="5"/>
      <c r="E88" s="5"/>
      <c r="F88" s="5"/>
      <c r="G88" s="217"/>
      <c r="H88" s="222"/>
    </row>
    <row r="89" spans="1:8" ht="16.5" thickBot="1">
      <c r="A89" s="23" t="s">
        <v>201</v>
      </c>
      <c r="B89" s="32" t="s">
        <v>196</v>
      </c>
      <c r="C89" s="28" t="s">
        <v>198</v>
      </c>
      <c r="D89" s="24" t="s">
        <v>178</v>
      </c>
      <c r="E89" s="24" t="s">
        <v>203</v>
      </c>
      <c r="F89" s="40"/>
      <c r="G89" s="188">
        <f>'Прилож № 4'!H186</f>
        <v>1390</v>
      </c>
      <c r="H89" s="275"/>
    </row>
    <row r="90" spans="1:8" ht="16.5" thickBot="1">
      <c r="A90" s="106" t="s">
        <v>116</v>
      </c>
      <c r="B90" s="143"/>
      <c r="C90" s="14"/>
      <c r="D90" s="14"/>
      <c r="E90" s="14"/>
      <c r="F90" s="149"/>
      <c r="G90" s="197">
        <f>G11+G31+G47+G63+G80+G84</f>
        <v>38316.5</v>
      </c>
      <c r="H90" s="267">
        <f>H11+H31+H47+H63+H80+H84</f>
        <v>19518</v>
      </c>
    </row>
  </sheetData>
  <mergeCells count="2">
    <mergeCell ref="A7:H7"/>
    <mergeCell ref="A8:H8"/>
  </mergeCells>
  <printOptions horizontalCentered="1"/>
  <pageMargins left="0.4330708661417323" right="0.31496062992125984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7"/>
  <sheetViews>
    <sheetView tabSelected="1" workbookViewId="0" topLeftCell="A166">
      <selection activeCell="A3" sqref="A3"/>
    </sheetView>
  </sheetViews>
  <sheetFormatPr defaultColWidth="8.796875" defaultRowHeight="15"/>
  <cols>
    <col min="1" max="1" width="43.19921875" style="0" customWidth="1"/>
    <col min="2" max="2" width="5.19921875" style="1" customWidth="1"/>
    <col min="3" max="3" width="6.19921875" style="1" customWidth="1"/>
    <col min="4" max="4" width="5.5" style="1" customWidth="1"/>
    <col min="5" max="5" width="8" style="1" customWidth="1"/>
    <col min="6" max="6" width="0.1015625" style="1" hidden="1" customWidth="1"/>
    <col min="7" max="7" width="5.59765625" style="0" customWidth="1"/>
    <col min="8" max="8" width="10.19921875" style="0" customWidth="1"/>
    <col min="9" max="9" width="8.8984375" style="0" customWidth="1"/>
  </cols>
  <sheetData>
    <row r="1" ht="15.75">
      <c r="E1" s="1" t="s">
        <v>220</v>
      </c>
    </row>
    <row r="2" ht="15.75">
      <c r="E2" s="1" t="s">
        <v>215</v>
      </c>
    </row>
    <row r="3" ht="15.75">
      <c r="E3" s="1" t="s">
        <v>223</v>
      </c>
    </row>
    <row r="4" ht="15.75">
      <c r="E4" s="1" t="s">
        <v>221</v>
      </c>
    </row>
    <row r="5" ht="15.75">
      <c r="E5" s="1" t="s">
        <v>184</v>
      </c>
    </row>
    <row r="7" spans="1:9" ht="15.75">
      <c r="A7" s="278" t="s">
        <v>222</v>
      </c>
      <c r="B7" s="278"/>
      <c r="C7" s="278"/>
      <c r="D7" s="278"/>
      <c r="E7" s="278"/>
      <c r="F7" s="278"/>
      <c r="G7" s="278"/>
      <c r="H7" s="278"/>
      <c r="I7" s="278"/>
    </row>
    <row r="8" spans="1:6" ht="16.5" thickBot="1">
      <c r="A8" s="2"/>
      <c r="B8" s="3"/>
      <c r="C8" s="3"/>
      <c r="D8" s="3"/>
      <c r="E8" s="3"/>
      <c r="F8" s="3"/>
    </row>
    <row r="9" spans="1:9" ht="15.75">
      <c r="A9" s="35" t="s">
        <v>0</v>
      </c>
      <c r="B9" s="36" t="s">
        <v>84</v>
      </c>
      <c r="C9" s="33" t="s">
        <v>85</v>
      </c>
      <c r="D9" s="33" t="s">
        <v>91</v>
      </c>
      <c r="E9" s="33" t="s">
        <v>89</v>
      </c>
      <c r="F9" s="43"/>
      <c r="G9" s="37" t="s">
        <v>87</v>
      </c>
      <c r="H9" s="37" t="s">
        <v>88</v>
      </c>
      <c r="I9" s="179" t="s">
        <v>161</v>
      </c>
    </row>
    <row r="10" spans="1:9" ht="24" thickBot="1">
      <c r="A10" s="190"/>
      <c r="B10" s="191"/>
      <c r="C10" s="90"/>
      <c r="D10" s="90" t="s">
        <v>92</v>
      </c>
      <c r="E10" s="90" t="s">
        <v>86</v>
      </c>
      <c r="F10" s="32"/>
      <c r="G10" s="42"/>
      <c r="H10" s="42"/>
      <c r="I10" s="189" t="s">
        <v>162</v>
      </c>
    </row>
    <row r="11" spans="1:9" ht="16.5" thickBot="1">
      <c r="A11" s="51" t="s">
        <v>83</v>
      </c>
      <c r="B11" s="52" t="s">
        <v>149</v>
      </c>
      <c r="C11" s="81"/>
      <c r="D11" s="81"/>
      <c r="E11" s="81"/>
      <c r="F11" s="84"/>
      <c r="G11" s="49"/>
      <c r="H11" s="153">
        <f>H47+H12+H34+H43</f>
        <v>-43185.9</v>
      </c>
      <c r="I11" s="247">
        <f>I47+I12+I34</f>
        <v>-2958</v>
      </c>
    </row>
    <row r="12" spans="1:9" s="129" customFormat="1" ht="15.75">
      <c r="A12" s="22" t="s">
        <v>20</v>
      </c>
      <c r="B12" s="26" t="s">
        <v>149</v>
      </c>
      <c r="C12" s="27" t="s">
        <v>21</v>
      </c>
      <c r="D12" s="26"/>
      <c r="E12" s="26"/>
      <c r="F12" s="50"/>
      <c r="G12" s="29"/>
      <c r="H12" s="182">
        <f>H13+H21+H29</f>
        <v>-30686.9</v>
      </c>
      <c r="I12" s="248">
        <f>I13+I21+I29</f>
        <v>671</v>
      </c>
    </row>
    <row r="13" spans="1:9" ht="15.75">
      <c r="A13" s="18" t="s">
        <v>99</v>
      </c>
      <c r="B13" s="5" t="s">
        <v>149</v>
      </c>
      <c r="C13" s="12" t="s">
        <v>21</v>
      </c>
      <c r="D13" s="5" t="s">
        <v>22</v>
      </c>
      <c r="E13" s="5"/>
      <c r="F13" s="38"/>
      <c r="G13" s="4"/>
      <c r="H13" s="181">
        <f>H17+H15</f>
        <v>-3829</v>
      </c>
      <c r="I13" s="116">
        <f>I17+I15</f>
        <v>671</v>
      </c>
    </row>
    <row r="14" spans="1:9" ht="15.75">
      <c r="A14" s="18" t="s">
        <v>190</v>
      </c>
      <c r="B14" s="5"/>
      <c r="C14" s="12"/>
      <c r="D14" s="5"/>
      <c r="E14" s="5"/>
      <c r="F14" s="38"/>
      <c r="G14" s="4"/>
      <c r="H14" s="181"/>
      <c r="I14" s="44"/>
    </row>
    <row r="15" spans="1:9" ht="15.75">
      <c r="A15" s="18" t="s">
        <v>189</v>
      </c>
      <c r="B15" s="5" t="s">
        <v>149</v>
      </c>
      <c r="C15" s="12" t="s">
        <v>21</v>
      </c>
      <c r="D15" s="5" t="s">
        <v>22</v>
      </c>
      <c r="E15" s="5" t="s">
        <v>191</v>
      </c>
      <c r="F15" s="38"/>
      <c r="G15" s="4"/>
      <c r="H15" s="181">
        <f>H16</f>
        <v>671</v>
      </c>
      <c r="I15" s="116">
        <f>I16</f>
        <v>671</v>
      </c>
    </row>
    <row r="16" spans="1:9" ht="15.75">
      <c r="A16" s="18" t="s">
        <v>192</v>
      </c>
      <c r="B16" s="5" t="s">
        <v>149</v>
      </c>
      <c r="C16" s="12" t="s">
        <v>21</v>
      </c>
      <c r="D16" s="5" t="s">
        <v>22</v>
      </c>
      <c r="E16" s="5" t="s">
        <v>191</v>
      </c>
      <c r="F16" s="38"/>
      <c r="G16" s="4">
        <v>410</v>
      </c>
      <c r="H16" s="181">
        <v>671</v>
      </c>
      <c r="I16" s="116">
        <v>671</v>
      </c>
    </row>
    <row r="17" spans="1:9" ht="15.75">
      <c r="A17" s="18" t="s">
        <v>150</v>
      </c>
      <c r="B17" s="5" t="s">
        <v>149</v>
      </c>
      <c r="C17" s="12" t="s">
        <v>21</v>
      </c>
      <c r="D17" s="5" t="s">
        <v>22</v>
      </c>
      <c r="E17" s="5" t="s">
        <v>24</v>
      </c>
      <c r="F17" s="38"/>
      <c r="G17" s="4"/>
      <c r="H17" s="181">
        <f>H20+H19</f>
        <v>-4500</v>
      </c>
      <c r="I17" s="44"/>
    </row>
    <row r="18" spans="1:9" ht="15.75">
      <c r="A18" s="18" t="s">
        <v>151</v>
      </c>
      <c r="B18" s="5"/>
      <c r="C18" s="12"/>
      <c r="D18" s="5"/>
      <c r="E18" s="5"/>
      <c r="F18" s="38"/>
      <c r="G18" s="4"/>
      <c r="H18" s="181"/>
      <c r="I18" s="44"/>
    </row>
    <row r="19" spans="1:9" ht="15.75">
      <c r="A19" s="18" t="s">
        <v>143</v>
      </c>
      <c r="B19" s="5" t="s">
        <v>149</v>
      </c>
      <c r="C19" s="12" t="s">
        <v>21</v>
      </c>
      <c r="D19" s="5" t="s">
        <v>22</v>
      </c>
      <c r="E19" s="5" t="s">
        <v>24</v>
      </c>
      <c r="F19" s="38"/>
      <c r="G19" s="4">
        <v>197</v>
      </c>
      <c r="H19" s="181"/>
      <c r="I19" s="44"/>
    </row>
    <row r="20" spans="1:9" ht="15.75">
      <c r="A20" s="18" t="s">
        <v>192</v>
      </c>
      <c r="B20" s="5" t="s">
        <v>149</v>
      </c>
      <c r="C20" s="12" t="s">
        <v>21</v>
      </c>
      <c r="D20" s="5" t="s">
        <v>22</v>
      </c>
      <c r="E20" s="5" t="s">
        <v>24</v>
      </c>
      <c r="F20" s="38"/>
      <c r="G20" s="4">
        <v>410</v>
      </c>
      <c r="H20" s="181">
        <v>-4500</v>
      </c>
      <c r="I20" s="44"/>
    </row>
    <row r="21" spans="1:9" ht="15.75">
      <c r="A21" s="18" t="s">
        <v>1</v>
      </c>
      <c r="B21" s="5" t="s">
        <v>149</v>
      </c>
      <c r="C21" s="12" t="s">
        <v>21</v>
      </c>
      <c r="D21" s="5" t="s">
        <v>25</v>
      </c>
      <c r="E21" s="5"/>
      <c r="F21" s="38"/>
      <c r="G21" s="4"/>
      <c r="H21" s="181">
        <f>H24+H22</f>
        <v>-24718</v>
      </c>
      <c r="I21" s="44"/>
    </row>
    <row r="22" spans="1:9" ht="15.75">
      <c r="A22" s="18" t="s">
        <v>108</v>
      </c>
      <c r="B22" s="5" t="s">
        <v>149</v>
      </c>
      <c r="C22" s="12" t="s">
        <v>21</v>
      </c>
      <c r="D22" s="5" t="s">
        <v>25</v>
      </c>
      <c r="E22" s="5" t="s">
        <v>109</v>
      </c>
      <c r="F22" s="38"/>
      <c r="G22" s="4"/>
      <c r="H22" s="181">
        <f>H23</f>
        <v>-22000</v>
      </c>
      <c r="I22" s="44"/>
    </row>
    <row r="23" spans="1:9" ht="15.75">
      <c r="A23" s="18" t="s">
        <v>176</v>
      </c>
      <c r="B23" s="5" t="s">
        <v>149</v>
      </c>
      <c r="C23" s="12" t="s">
        <v>21</v>
      </c>
      <c r="D23" s="5" t="s">
        <v>25</v>
      </c>
      <c r="E23" s="5" t="s">
        <v>109</v>
      </c>
      <c r="F23" s="38" t="s">
        <v>110</v>
      </c>
      <c r="G23" s="4">
        <v>214</v>
      </c>
      <c r="H23" s="181">
        <f>-12000-10000</f>
        <v>-22000</v>
      </c>
      <c r="I23" s="44"/>
    </row>
    <row r="24" spans="1:9" ht="15.75">
      <c r="A24" s="18" t="s">
        <v>152</v>
      </c>
      <c r="B24" s="5" t="s">
        <v>149</v>
      </c>
      <c r="C24" s="12" t="s">
        <v>21</v>
      </c>
      <c r="D24" s="5" t="s">
        <v>25</v>
      </c>
      <c r="E24" s="5" t="s">
        <v>126</v>
      </c>
      <c r="F24" s="38"/>
      <c r="G24" s="4"/>
      <c r="H24" s="181">
        <f>H27+H25</f>
        <v>-2718</v>
      </c>
      <c r="I24" s="44"/>
    </row>
    <row r="25" spans="1:9" ht="15.75">
      <c r="A25" s="18" t="s">
        <v>143</v>
      </c>
      <c r="B25" s="5" t="s">
        <v>149</v>
      </c>
      <c r="C25" s="12" t="s">
        <v>21</v>
      </c>
      <c r="D25" s="5" t="s">
        <v>25</v>
      </c>
      <c r="E25" s="5" t="s">
        <v>126</v>
      </c>
      <c r="F25" s="38"/>
      <c r="G25" s="4">
        <v>197</v>
      </c>
      <c r="H25" s="181"/>
      <c r="I25" s="44"/>
    </row>
    <row r="26" spans="1:9" ht="15.75">
      <c r="A26" s="18" t="s">
        <v>93</v>
      </c>
      <c r="B26" s="5"/>
      <c r="C26" s="12"/>
      <c r="D26" s="5"/>
      <c r="E26" s="5"/>
      <c r="F26" s="38"/>
      <c r="G26" s="4"/>
      <c r="H26" s="181"/>
      <c r="I26" s="44"/>
    </row>
    <row r="27" spans="1:9" ht="15.75">
      <c r="A27" s="18" t="s">
        <v>94</v>
      </c>
      <c r="B27" s="5" t="s">
        <v>149</v>
      </c>
      <c r="C27" s="12" t="s">
        <v>21</v>
      </c>
      <c r="D27" s="5" t="s">
        <v>25</v>
      </c>
      <c r="E27" s="5" t="s">
        <v>126</v>
      </c>
      <c r="F27" s="38"/>
      <c r="G27" s="4">
        <v>412</v>
      </c>
      <c r="H27" s="181">
        <f>-10-2708</f>
        <v>-2718</v>
      </c>
      <c r="I27" s="44"/>
    </row>
    <row r="28" spans="1:9" ht="15.75">
      <c r="A28" s="18" t="s">
        <v>127</v>
      </c>
      <c r="B28" s="5"/>
      <c r="C28" s="12"/>
      <c r="D28" s="5"/>
      <c r="E28" s="5"/>
      <c r="F28" s="38"/>
      <c r="G28" s="4"/>
      <c r="H28" s="181"/>
      <c r="I28" s="44"/>
    </row>
    <row r="29" spans="1:9" ht="15.75">
      <c r="A29" s="18" t="s">
        <v>130</v>
      </c>
      <c r="B29" s="5" t="s">
        <v>149</v>
      </c>
      <c r="C29" s="12" t="s">
        <v>21</v>
      </c>
      <c r="D29" s="5" t="s">
        <v>129</v>
      </c>
      <c r="E29" s="5"/>
      <c r="F29" s="38"/>
      <c r="G29" s="4"/>
      <c r="H29" s="181">
        <f>H31</f>
        <v>-2139.9</v>
      </c>
      <c r="I29" s="116">
        <f>I31</f>
        <v>0</v>
      </c>
    </row>
    <row r="30" spans="1:9" ht="26.25">
      <c r="A30" s="233" t="s">
        <v>179</v>
      </c>
      <c r="B30" s="5" t="s">
        <v>149</v>
      </c>
      <c r="C30" s="12" t="s">
        <v>21</v>
      </c>
      <c r="D30" s="5" t="s">
        <v>129</v>
      </c>
      <c r="E30" s="5" t="s">
        <v>178</v>
      </c>
      <c r="F30" s="38"/>
      <c r="G30" s="4">
        <v>572</v>
      </c>
      <c r="H30" s="181"/>
      <c r="I30" s="116"/>
    </row>
    <row r="31" spans="1:9" ht="15.75">
      <c r="A31" s="18" t="s">
        <v>108</v>
      </c>
      <c r="B31" s="5" t="s">
        <v>149</v>
      </c>
      <c r="C31" s="12" t="s">
        <v>21</v>
      </c>
      <c r="D31" s="5" t="s">
        <v>129</v>
      </c>
      <c r="E31" s="5" t="s">
        <v>109</v>
      </c>
      <c r="F31" s="38"/>
      <c r="G31" s="4"/>
      <c r="H31" s="181">
        <f>H32</f>
        <v>-2139.9</v>
      </c>
      <c r="I31" s="116"/>
    </row>
    <row r="32" spans="1:9" ht="15.75">
      <c r="A32" s="18" t="s">
        <v>176</v>
      </c>
      <c r="B32" s="5" t="s">
        <v>149</v>
      </c>
      <c r="C32" s="12" t="s">
        <v>21</v>
      </c>
      <c r="D32" s="5" t="s">
        <v>129</v>
      </c>
      <c r="E32" s="5" t="s">
        <v>109</v>
      </c>
      <c r="F32" s="38"/>
      <c r="G32" s="4">
        <v>214</v>
      </c>
      <c r="H32" s="181">
        <v>-2139.9</v>
      </c>
      <c r="I32" s="116"/>
    </row>
    <row r="33" spans="1:9" ht="15.75">
      <c r="A33" s="22" t="s">
        <v>39</v>
      </c>
      <c r="B33" s="5"/>
      <c r="C33" s="12"/>
      <c r="D33" s="5"/>
      <c r="E33" s="5"/>
      <c r="F33" s="38"/>
      <c r="G33" s="4"/>
      <c r="H33" s="181"/>
      <c r="I33" s="44"/>
    </row>
    <row r="34" spans="1:9" ht="15.75">
      <c r="A34" s="22" t="s">
        <v>53</v>
      </c>
      <c r="B34" s="5" t="s">
        <v>149</v>
      </c>
      <c r="C34" s="12" t="s">
        <v>46</v>
      </c>
      <c r="D34" s="5"/>
      <c r="E34" s="5"/>
      <c r="F34" s="38"/>
      <c r="G34" s="4"/>
      <c r="H34" s="181">
        <f>H35</f>
        <v>-4870</v>
      </c>
      <c r="I34" s="44"/>
    </row>
    <row r="35" spans="1:9" ht="15.75">
      <c r="A35" s="18" t="s">
        <v>41</v>
      </c>
      <c r="B35" s="5" t="s">
        <v>149</v>
      </c>
      <c r="C35" s="12" t="s">
        <v>46</v>
      </c>
      <c r="D35" s="5" t="s">
        <v>42</v>
      </c>
      <c r="E35" s="5"/>
      <c r="F35" s="38"/>
      <c r="G35" s="4"/>
      <c r="H35" s="181">
        <f>H40+H37</f>
        <v>-4870</v>
      </c>
      <c r="I35" s="44"/>
    </row>
    <row r="36" spans="1:9" ht="15.75">
      <c r="A36" s="18" t="s">
        <v>43</v>
      </c>
      <c r="B36" s="5"/>
      <c r="C36" s="12"/>
      <c r="D36" s="5"/>
      <c r="E36" s="5"/>
      <c r="F36" s="38"/>
      <c r="G36" s="4"/>
      <c r="H36" s="181"/>
      <c r="I36" s="44"/>
    </row>
    <row r="37" spans="1:9" ht="15.75">
      <c r="A37" s="18" t="s">
        <v>44</v>
      </c>
      <c r="B37" s="5" t="s">
        <v>149</v>
      </c>
      <c r="C37" s="12" t="s">
        <v>46</v>
      </c>
      <c r="D37" s="5" t="s">
        <v>42</v>
      </c>
      <c r="E37" s="5" t="s">
        <v>45</v>
      </c>
      <c r="F37" s="38"/>
      <c r="G37" s="4"/>
      <c r="H37" s="181">
        <f>H38</f>
        <v>-5000</v>
      </c>
      <c r="I37" s="44"/>
    </row>
    <row r="38" spans="1:9" ht="15.75">
      <c r="A38" s="20" t="s">
        <v>30</v>
      </c>
      <c r="B38" s="5" t="s">
        <v>149</v>
      </c>
      <c r="C38" s="12" t="s">
        <v>46</v>
      </c>
      <c r="D38" s="5" t="s">
        <v>42</v>
      </c>
      <c r="E38" s="5" t="s">
        <v>45</v>
      </c>
      <c r="F38" s="38"/>
      <c r="G38" s="4">
        <v>327</v>
      </c>
      <c r="H38" s="181">
        <v>-5000</v>
      </c>
      <c r="I38" s="44"/>
    </row>
    <row r="39" spans="1:9" ht="15.75">
      <c r="A39" s="18" t="s">
        <v>52</v>
      </c>
      <c r="B39" s="5"/>
      <c r="C39" s="12"/>
      <c r="D39" s="5"/>
      <c r="E39" s="5"/>
      <c r="F39" s="38"/>
      <c r="G39" s="4"/>
      <c r="H39" s="181"/>
      <c r="I39" s="44"/>
    </row>
    <row r="40" spans="1:9" ht="15.75">
      <c r="A40" s="20" t="s">
        <v>53</v>
      </c>
      <c r="B40" s="5" t="s">
        <v>149</v>
      </c>
      <c r="C40" s="12" t="s">
        <v>46</v>
      </c>
      <c r="D40" s="5" t="s">
        <v>42</v>
      </c>
      <c r="E40" s="5" t="s">
        <v>54</v>
      </c>
      <c r="F40" s="38"/>
      <c r="G40" s="4"/>
      <c r="H40" s="181">
        <f>H42</f>
        <v>130</v>
      </c>
      <c r="I40" s="44"/>
    </row>
    <row r="41" spans="1:9" ht="15.75">
      <c r="A41" s="20" t="s">
        <v>153</v>
      </c>
      <c r="B41" s="5"/>
      <c r="C41" s="12"/>
      <c r="D41" s="5"/>
      <c r="E41" s="5"/>
      <c r="F41" s="38"/>
      <c r="G41" s="4"/>
      <c r="H41" s="181"/>
      <c r="I41" s="44"/>
    </row>
    <row r="42" spans="1:9" ht="15.75">
      <c r="A42" s="20" t="s">
        <v>154</v>
      </c>
      <c r="B42" s="5" t="s">
        <v>149</v>
      </c>
      <c r="C42" s="12" t="s">
        <v>46</v>
      </c>
      <c r="D42" s="5" t="s">
        <v>183</v>
      </c>
      <c r="E42" s="5" t="s">
        <v>54</v>
      </c>
      <c r="F42" s="38"/>
      <c r="G42" s="4">
        <v>453</v>
      </c>
      <c r="H42" s="181">
        <v>130</v>
      </c>
      <c r="I42" s="44"/>
    </row>
    <row r="43" spans="1:9" ht="15.75">
      <c r="A43" s="227" t="s">
        <v>55</v>
      </c>
      <c r="B43" s="26" t="s">
        <v>149</v>
      </c>
      <c r="C43" s="27" t="s">
        <v>56</v>
      </c>
      <c r="D43" s="26"/>
      <c r="E43" s="26"/>
      <c r="F43" s="50"/>
      <c r="G43" s="29"/>
      <c r="H43" s="182">
        <f>H44</f>
        <v>-4000</v>
      </c>
      <c r="I43" s="254"/>
    </row>
    <row r="44" spans="1:9" ht="15.75">
      <c r="A44" s="20" t="s">
        <v>209</v>
      </c>
      <c r="B44" s="5" t="s">
        <v>149</v>
      </c>
      <c r="C44" s="12" t="s">
        <v>56</v>
      </c>
      <c r="D44" s="5" t="s">
        <v>210</v>
      </c>
      <c r="E44" s="5"/>
      <c r="F44" s="38"/>
      <c r="G44" s="4"/>
      <c r="H44" s="181">
        <f>H45</f>
        <v>-4000</v>
      </c>
      <c r="I44" s="44"/>
    </row>
    <row r="45" spans="1:9" ht="15.75">
      <c r="A45" s="20" t="s">
        <v>108</v>
      </c>
      <c r="B45" s="5" t="s">
        <v>149</v>
      </c>
      <c r="C45" s="12" t="s">
        <v>56</v>
      </c>
      <c r="D45" s="5" t="s">
        <v>210</v>
      </c>
      <c r="E45" s="5" t="s">
        <v>109</v>
      </c>
      <c r="F45" s="38"/>
      <c r="G45" s="4"/>
      <c r="H45" s="181">
        <f>H46</f>
        <v>-4000</v>
      </c>
      <c r="I45" s="44"/>
    </row>
    <row r="46" spans="1:9" ht="15.75">
      <c r="A46" s="20" t="s">
        <v>176</v>
      </c>
      <c r="B46" s="5" t="s">
        <v>149</v>
      </c>
      <c r="C46" s="12" t="s">
        <v>56</v>
      </c>
      <c r="D46" s="5" t="s">
        <v>210</v>
      </c>
      <c r="E46" s="5" t="s">
        <v>109</v>
      </c>
      <c r="F46" s="38" t="s">
        <v>110</v>
      </c>
      <c r="G46" s="4">
        <v>214</v>
      </c>
      <c r="H46" s="181">
        <v>-4000</v>
      </c>
      <c r="I46" s="44"/>
    </row>
    <row r="47" spans="1:9" ht="15.75">
      <c r="A47" s="22" t="s">
        <v>2</v>
      </c>
      <c r="B47" s="26" t="s">
        <v>149</v>
      </c>
      <c r="C47" s="27" t="s">
        <v>68</v>
      </c>
      <c r="D47" s="26"/>
      <c r="E47" s="26"/>
      <c r="F47" s="50"/>
      <c r="G47" s="29"/>
      <c r="H47" s="182">
        <f>H48+H52</f>
        <v>-3629</v>
      </c>
      <c r="I47" s="248">
        <f>I48+I52</f>
        <v>-3629</v>
      </c>
    </row>
    <row r="48" spans="1:9" ht="15.75">
      <c r="A48" s="18" t="s">
        <v>73</v>
      </c>
      <c r="B48" s="5" t="s">
        <v>149</v>
      </c>
      <c r="C48" s="12" t="s">
        <v>68</v>
      </c>
      <c r="D48" s="5" t="s">
        <v>74</v>
      </c>
      <c r="E48" s="5"/>
      <c r="F48" s="38"/>
      <c r="G48" s="4"/>
      <c r="H48" s="181">
        <f>H49</f>
        <v>0</v>
      </c>
      <c r="I48" s="44"/>
    </row>
    <row r="49" spans="1:9" ht="15.75">
      <c r="A49" s="18" t="s">
        <v>133</v>
      </c>
      <c r="B49" s="5" t="s">
        <v>149</v>
      </c>
      <c r="C49" s="12" t="s">
        <v>68</v>
      </c>
      <c r="D49" s="5" t="s">
        <v>74</v>
      </c>
      <c r="E49" s="5" t="s">
        <v>134</v>
      </c>
      <c r="F49" s="38"/>
      <c r="G49" s="4"/>
      <c r="H49" s="181">
        <f>H51</f>
        <v>0</v>
      </c>
      <c r="I49" s="44"/>
    </row>
    <row r="50" spans="1:9" ht="15.75">
      <c r="A50" s="18" t="s">
        <v>135</v>
      </c>
      <c r="B50" s="5"/>
      <c r="C50" s="12"/>
      <c r="D50" s="5"/>
      <c r="E50" s="5"/>
      <c r="F50" s="38"/>
      <c r="G50" s="4"/>
      <c r="H50" s="181"/>
      <c r="I50" s="44"/>
    </row>
    <row r="51" spans="1:9" ht="15.75">
      <c r="A51" s="20" t="s">
        <v>136</v>
      </c>
      <c r="B51" s="9" t="s">
        <v>149</v>
      </c>
      <c r="C51" s="8" t="s">
        <v>68</v>
      </c>
      <c r="D51" s="9" t="s">
        <v>74</v>
      </c>
      <c r="E51" s="9" t="s">
        <v>134</v>
      </c>
      <c r="F51" s="39"/>
      <c r="G51" s="6">
        <v>714</v>
      </c>
      <c r="H51" s="183"/>
      <c r="I51" s="145"/>
    </row>
    <row r="52" spans="1:9" ht="15.75">
      <c r="A52" s="20" t="s">
        <v>181</v>
      </c>
      <c r="B52" s="9" t="s">
        <v>149</v>
      </c>
      <c r="C52" s="8" t="s">
        <v>68</v>
      </c>
      <c r="D52" s="9" t="s">
        <v>182</v>
      </c>
      <c r="E52" s="9"/>
      <c r="F52" s="39"/>
      <c r="G52" s="6"/>
      <c r="H52" s="183">
        <f>H53</f>
        <v>-3629</v>
      </c>
      <c r="I52" s="249">
        <f>I53</f>
        <v>-3629</v>
      </c>
    </row>
    <row r="53" spans="1:9" ht="15.75">
      <c r="A53" s="18" t="s">
        <v>166</v>
      </c>
      <c r="B53" s="9" t="s">
        <v>149</v>
      </c>
      <c r="C53" s="8" t="s">
        <v>68</v>
      </c>
      <c r="D53" s="9" t="s">
        <v>182</v>
      </c>
      <c r="E53" s="9" t="s">
        <v>167</v>
      </c>
      <c r="F53" s="39"/>
      <c r="G53" s="6"/>
      <c r="H53" s="183">
        <f>H54</f>
        <v>-3629</v>
      </c>
      <c r="I53" s="249">
        <f>I54</f>
        <v>-3629</v>
      </c>
    </row>
    <row r="54" spans="1:9" ht="27" thickBot="1">
      <c r="A54" s="233" t="s">
        <v>179</v>
      </c>
      <c r="B54" s="9" t="s">
        <v>149</v>
      </c>
      <c r="C54" s="8" t="s">
        <v>68</v>
      </c>
      <c r="D54" s="9" t="s">
        <v>182</v>
      </c>
      <c r="E54" s="9" t="s">
        <v>167</v>
      </c>
      <c r="F54" s="39"/>
      <c r="G54" s="6">
        <v>572</v>
      </c>
      <c r="H54" s="183">
        <v>-3629</v>
      </c>
      <c r="I54" s="145">
        <v>-3629</v>
      </c>
    </row>
    <row r="55" spans="1:9" ht="16.5" thickBot="1">
      <c r="A55" s="51" t="s">
        <v>95</v>
      </c>
      <c r="B55" s="52" t="s">
        <v>90</v>
      </c>
      <c r="C55" s="77"/>
      <c r="D55" s="78"/>
      <c r="E55" s="52"/>
      <c r="F55" s="54"/>
      <c r="G55" s="13"/>
      <c r="H55" s="184">
        <f>H56+H67</f>
        <v>25089.1</v>
      </c>
      <c r="I55" s="208">
        <f>I56</f>
        <v>16793</v>
      </c>
    </row>
    <row r="56" spans="1:9" ht="15.75">
      <c r="A56" s="56" t="s">
        <v>3</v>
      </c>
      <c r="B56" s="25" t="s">
        <v>90</v>
      </c>
      <c r="C56" s="58" t="s">
        <v>27</v>
      </c>
      <c r="D56" s="25"/>
      <c r="E56" s="25"/>
      <c r="F56" s="55"/>
      <c r="G56" s="57"/>
      <c r="H56" s="186">
        <f>H57+H60</f>
        <v>25089.1</v>
      </c>
      <c r="I56" s="117">
        <f>I60+I57</f>
        <v>16793</v>
      </c>
    </row>
    <row r="57" spans="1:9" ht="15.75">
      <c r="A57" s="18" t="s">
        <v>4</v>
      </c>
      <c r="B57" s="5" t="s">
        <v>90</v>
      </c>
      <c r="C57" s="12" t="s">
        <v>27</v>
      </c>
      <c r="D57" s="5" t="s">
        <v>28</v>
      </c>
      <c r="E57" s="5"/>
      <c r="F57" s="38"/>
      <c r="G57" s="4"/>
      <c r="H57" s="181">
        <f>H58</f>
        <v>7042.6</v>
      </c>
      <c r="I57" s="116">
        <f>I58</f>
        <v>0</v>
      </c>
    </row>
    <row r="58" spans="1:9" ht="15.75">
      <c r="A58" s="18" t="s">
        <v>5</v>
      </c>
      <c r="B58" s="5" t="s">
        <v>90</v>
      </c>
      <c r="C58" s="12" t="s">
        <v>27</v>
      </c>
      <c r="D58" s="5" t="s">
        <v>28</v>
      </c>
      <c r="E58" s="5" t="s">
        <v>29</v>
      </c>
      <c r="F58" s="38"/>
      <c r="G58" s="4"/>
      <c r="H58" s="181">
        <f>H59</f>
        <v>7042.6</v>
      </c>
      <c r="I58" s="116">
        <f>I59</f>
        <v>0</v>
      </c>
    </row>
    <row r="59" spans="1:9" ht="15.75">
      <c r="A59" s="20" t="s">
        <v>30</v>
      </c>
      <c r="B59" s="9" t="s">
        <v>90</v>
      </c>
      <c r="C59" s="8" t="s">
        <v>27</v>
      </c>
      <c r="D59" s="9" t="s">
        <v>28</v>
      </c>
      <c r="E59" s="9" t="s">
        <v>29</v>
      </c>
      <c r="F59" s="39"/>
      <c r="G59" s="4">
        <v>327</v>
      </c>
      <c r="H59" s="181">
        <f>3450+3645.6+13+10-76</f>
        <v>7042.6</v>
      </c>
      <c r="I59" s="116"/>
    </row>
    <row r="60" spans="1:9" ht="15.75">
      <c r="A60" s="20" t="s">
        <v>6</v>
      </c>
      <c r="B60" s="9" t="s">
        <v>90</v>
      </c>
      <c r="C60" s="8" t="s">
        <v>27</v>
      </c>
      <c r="D60" s="9" t="s">
        <v>31</v>
      </c>
      <c r="E60" s="9"/>
      <c r="F60" s="39"/>
      <c r="G60" s="4"/>
      <c r="H60" s="181">
        <f>H62+H64+H66</f>
        <v>18046.5</v>
      </c>
      <c r="I60" s="116">
        <f>I62+I64+I66</f>
        <v>16793</v>
      </c>
    </row>
    <row r="61" spans="1:9" ht="15.75">
      <c r="A61" s="20" t="s">
        <v>32</v>
      </c>
      <c r="B61" s="9"/>
      <c r="C61" s="8"/>
      <c r="D61" s="9"/>
      <c r="E61" s="9"/>
      <c r="F61" s="39"/>
      <c r="G61" s="4"/>
      <c r="H61" s="19"/>
      <c r="I61" s="44"/>
    </row>
    <row r="62" spans="1:9" ht="15.75">
      <c r="A62" s="20" t="s">
        <v>33</v>
      </c>
      <c r="B62" s="9" t="s">
        <v>90</v>
      </c>
      <c r="C62" s="8" t="s">
        <v>27</v>
      </c>
      <c r="D62" s="9" t="s">
        <v>31</v>
      </c>
      <c r="E62" s="9" t="s">
        <v>34</v>
      </c>
      <c r="F62" s="39"/>
      <c r="G62" s="6"/>
      <c r="H62" s="181">
        <f>H63</f>
        <v>17192.5</v>
      </c>
      <c r="I62" s="116">
        <f>I63</f>
        <v>16765</v>
      </c>
    </row>
    <row r="63" spans="1:9" ht="15.75">
      <c r="A63" s="18" t="s">
        <v>30</v>
      </c>
      <c r="B63" s="5" t="s">
        <v>90</v>
      </c>
      <c r="C63" s="5" t="s">
        <v>27</v>
      </c>
      <c r="D63" s="5" t="s">
        <v>31</v>
      </c>
      <c r="E63" s="5" t="s">
        <v>34</v>
      </c>
      <c r="F63" s="5"/>
      <c r="G63" s="4">
        <v>327</v>
      </c>
      <c r="H63" s="181">
        <f>390+15668+19+1000+78+37.5</f>
        <v>17192.5</v>
      </c>
      <c r="I63" s="116">
        <f>15668+19+78+1000</f>
        <v>16765</v>
      </c>
    </row>
    <row r="64" spans="1:9" ht="15.75">
      <c r="A64" s="23" t="s">
        <v>37</v>
      </c>
      <c r="B64" s="24" t="s">
        <v>90</v>
      </c>
      <c r="C64" s="28" t="s">
        <v>27</v>
      </c>
      <c r="D64" s="24" t="s">
        <v>31</v>
      </c>
      <c r="E64" s="24" t="s">
        <v>38</v>
      </c>
      <c r="F64" s="40"/>
      <c r="G64" s="15"/>
      <c r="H64" s="181">
        <f>H65</f>
        <v>826</v>
      </c>
      <c r="I64" s="116"/>
    </row>
    <row r="65" spans="1:9" ht="15.75">
      <c r="A65" s="20" t="s">
        <v>30</v>
      </c>
      <c r="B65" s="9" t="s">
        <v>90</v>
      </c>
      <c r="C65" s="8" t="s">
        <v>27</v>
      </c>
      <c r="D65" s="9" t="s">
        <v>31</v>
      </c>
      <c r="E65" s="9" t="s">
        <v>38</v>
      </c>
      <c r="F65" s="40"/>
      <c r="G65" s="4">
        <v>327</v>
      </c>
      <c r="H65" s="181">
        <f>750+76</f>
        <v>826</v>
      </c>
      <c r="I65" s="116"/>
    </row>
    <row r="66" spans="1:9" ht="15.75">
      <c r="A66" s="20" t="s">
        <v>138</v>
      </c>
      <c r="B66" s="9" t="s">
        <v>90</v>
      </c>
      <c r="C66" s="8" t="s">
        <v>27</v>
      </c>
      <c r="D66" s="9" t="s">
        <v>31</v>
      </c>
      <c r="E66" s="9" t="s">
        <v>139</v>
      </c>
      <c r="F66" s="40"/>
      <c r="G66" s="4">
        <v>327</v>
      </c>
      <c r="H66" s="181">
        <f>28</f>
        <v>28</v>
      </c>
      <c r="I66" s="116">
        <v>28</v>
      </c>
    </row>
    <row r="67" spans="1:9" ht="15.75">
      <c r="A67" s="22" t="s">
        <v>2</v>
      </c>
      <c r="B67" s="26" t="s">
        <v>90</v>
      </c>
      <c r="C67" s="27" t="s">
        <v>68</v>
      </c>
      <c r="D67" s="26"/>
      <c r="E67" s="26"/>
      <c r="F67" s="50"/>
      <c r="G67" s="29"/>
      <c r="H67" s="182">
        <f>H68+H72</f>
        <v>0</v>
      </c>
      <c r="I67" s="44"/>
    </row>
    <row r="68" spans="1:9" ht="15.75">
      <c r="A68" s="18" t="s">
        <v>69</v>
      </c>
      <c r="B68" s="5" t="s">
        <v>90</v>
      </c>
      <c r="C68" s="12" t="s">
        <v>68</v>
      </c>
      <c r="D68" s="5" t="s">
        <v>70</v>
      </c>
      <c r="E68" s="5"/>
      <c r="F68" s="38"/>
      <c r="G68" s="4"/>
      <c r="H68" s="181">
        <f>H70</f>
        <v>0</v>
      </c>
      <c r="I68" s="44"/>
    </row>
    <row r="69" spans="1:9" ht="15.75">
      <c r="A69" s="18" t="s">
        <v>82</v>
      </c>
      <c r="B69" s="5"/>
      <c r="C69" s="12"/>
      <c r="D69" s="5"/>
      <c r="E69" s="5"/>
      <c r="F69" s="38"/>
      <c r="G69" s="4"/>
      <c r="H69" s="181"/>
      <c r="I69" s="44"/>
    </row>
    <row r="70" spans="1:9" ht="15.75">
      <c r="A70" s="18" t="s">
        <v>71</v>
      </c>
      <c r="B70" s="5" t="s">
        <v>90</v>
      </c>
      <c r="C70" s="12" t="s">
        <v>68</v>
      </c>
      <c r="D70" s="5" t="s">
        <v>70</v>
      </c>
      <c r="E70" s="5" t="s">
        <v>72</v>
      </c>
      <c r="F70" s="38"/>
      <c r="G70" s="4"/>
      <c r="H70" s="181">
        <f>H71</f>
        <v>0</v>
      </c>
      <c r="I70" s="44"/>
    </row>
    <row r="71" spans="1:9" ht="15.75">
      <c r="A71" s="20" t="s">
        <v>137</v>
      </c>
      <c r="B71" s="9" t="s">
        <v>90</v>
      </c>
      <c r="C71" s="8" t="s">
        <v>68</v>
      </c>
      <c r="D71" s="9" t="s">
        <v>70</v>
      </c>
      <c r="E71" s="9" t="s">
        <v>72</v>
      </c>
      <c r="F71" s="39"/>
      <c r="G71" s="6">
        <v>755</v>
      </c>
      <c r="H71" s="183"/>
      <c r="I71" s="145"/>
    </row>
    <row r="72" spans="1:9" ht="15.75">
      <c r="A72" s="18" t="s">
        <v>164</v>
      </c>
      <c r="B72" s="5" t="s">
        <v>90</v>
      </c>
      <c r="C72" s="12" t="s">
        <v>68</v>
      </c>
      <c r="D72" s="5" t="s">
        <v>165</v>
      </c>
      <c r="E72" s="5"/>
      <c r="F72" s="38"/>
      <c r="G72" s="4"/>
      <c r="H72" s="217">
        <f>H73</f>
        <v>0</v>
      </c>
      <c r="I72" s="44"/>
    </row>
    <row r="73" spans="1:9" ht="15.75">
      <c r="A73" s="18" t="s">
        <v>166</v>
      </c>
      <c r="B73" s="5" t="s">
        <v>90</v>
      </c>
      <c r="C73" s="12" t="s">
        <v>68</v>
      </c>
      <c r="D73" s="5" t="s">
        <v>165</v>
      </c>
      <c r="E73" s="5" t="s">
        <v>167</v>
      </c>
      <c r="F73" s="38"/>
      <c r="G73" s="4"/>
      <c r="H73" s="217">
        <f>H74</f>
        <v>0</v>
      </c>
      <c r="I73" s="44"/>
    </row>
    <row r="74" spans="1:9" ht="16.5" thickBot="1">
      <c r="A74" s="20" t="s">
        <v>168</v>
      </c>
      <c r="B74" s="9" t="s">
        <v>90</v>
      </c>
      <c r="C74" s="8" t="s">
        <v>68</v>
      </c>
      <c r="D74" s="9" t="s">
        <v>165</v>
      </c>
      <c r="E74" s="9" t="s">
        <v>167</v>
      </c>
      <c r="F74" s="39" t="s">
        <v>169</v>
      </c>
      <c r="G74" s="6">
        <v>483</v>
      </c>
      <c r="H74" s="218"/>
      <c r="I74" s="145"/>
    </row>
    <row r="75" spans="1:9" ht="16.5" thickBot="1">
      <c r="A75" s="51" t="s">
        <v>97</v>
      </c>
      <c r="B75" s="52" t="s">
        <v>96</v>
      </c>
      <c r="C75" s="53"/>
      <c r="D75" s="52"/>
      <c r="E75" s="52"/>
      <c r="F75" s="54"/>
      <c r="G75" s="226"/>
      <c r="H75" s="184">
        <f>H76+H81</f>
        <v>1797.2</v>
      </c>
      <c r="I75" s="210"/>
    </row>
    <row r="76" spans="1:9" ht="15.75">
      <c r="A76" s="56" t="s">
        <v>3</v>
      </c>
      <c r="B76" s="25" t="s">
        <v>96</v>
      </c>
      <c r="C76" s="58" t="s">
        <v>27</v>
      </c>
      <c r="D76" s="25"/>
      <c r="E76" s="25"/>
      <c r="F76" s="55"/>
      <c r="G76" s="57"/>
      <c r="H76" s="186">
        <f>H77</f>
        <v>133.2</v>
      </c>
      <c r="I76" s="209"/>
    </row>
    <row r="77" spans="1:9" ht="15.75">
      <c r="A77" s="20" t="s">
        <v>6</v>
      </c>
      <c r="B77" s="9" t="s">
        <v>96</v>
      </c>
      <c r="C77" s="8" t="s">
        <v>27</v>
      </c>
      <c r="D77" s="9" t="s">
        <v>31</v>
      </c>
      <c r="E77" s="9"/>
      <c r="F77" s="38"/>
      <c r="G77" s="47"/>
      <c r="H77" s="181">
        <f>H78</f>
        <v>133.2</v>
      </c>
      <c r="I77" s="44"/>
    </row>
    <row r="78" spans="1:9" ht="15.75">
      <c r="A78" s="23" t="s">
        <v>37</v>
      </c>
      <c r="B78" s="24" t="s">
        <v>96</v>
      </c>
      <c r="C78" s="28" t="s">
        <v>27</v>
      </c>
      <c r="D78" s="24" t="s">
        <v>31</v>
      </c>
      <c r="E78" s="24" t="s">
        <v>38</v>
      </c>
      <c r="F78" s="40"/>
      <c r="G78" s="4"/>
      <c r="H78" s="181">
        <f>H79</f>
        <v>133.2</v>
      </c>
      <c r="I78" s="44"/>
    </row>
    <row r="79" spans="1:9" ht="15.75">
      <c r="A79" s="20" t="s">
        <v>30</v>
      </c>
      <c r="B79" s="9" t="s">
        <v>96</v>
      </c>
      <c r="C79" s="8" t="s">
        <v>27</v>
      </c>
      <c r="D79" s="9" t="s">
        <v>31</v>
      </c>
      <c r="E79" s="9" t="s">
        <v>38</v>
      </c>
      <c r="F79" s="40"/>
      <c r="G79" s="4">
        <v>327</v>
      </c>
      <c r="H79" s="181">
        <v>133.2</v>
      </c>
      <c r="I79" s="44"/>
    </row>
    <row r="80" spans="1:9" ht="15.75">
      <c r="A80" s="22" t="s">
        <v>39</v>
      </c>
      <c r="B80" s="26"/>
      <c r="C80" s="27"/>
      <c r="D80" s="26"/>
      <c r="E80" s="26"/>
      <c r="F80" s="50"/>
      <c r="G80" s="29"/>
      <c r="H80" s="182"/>
      <c r="I80" s="44"/>
    </row>
    <row r="81" spans="1:9" ht="15.75">
      <c r="A81" s="22" t="s">
        <v>40</v>
      </c>
      <c r="B81" s="26" t="s">
        <v>96</v>
      </c>
      <c r="C81" s="27" t="s">
        <v>46</v>
      </c>
      <c r="D81" s="26"/>
      <c r="E81" s="26"/>
      <c r="F81" s="50"/>
      <c r="G81" s="29"/>
      <c r="H81" s="182">
        <f>H82</f>
        <v>1664</v>
      </c>
      <c r="I81" s="44"/>
    </row>
    <row r="82" spans="1:9" ht="15.75">
      <c r="A82" s="18" t="s">
        <v>41</v>
      </c>
      <c r="B82" s="5" t="s">
        <v>96</v>
      </c>
      <c r="C82" s="12" t="s">
        <v>46</v>
      </c>
      <c r="D82" s="5" t="s">
        <v>42</v>
      </c>
      <c r="E82" s="5"/>
      <c r="F82" s="38"/>
      <c r="G82" s="4"/>
      <c r="H82" s="181">
        <f>H84+H86+H88+H91+H94</f>
        <v>1664</v>
      </c>
      <c r="I82" s="44"/>
    </row>
    <row r="83" spans="1:9" ht="15.75">
      <c r="A83" s="18" t="s">
        <v>43</v>
      </c>
      <c r="B83" s="5"/>
      <c r="C83" s="12"/>
      <c r="D83" s="5"/>
      <c r="E83" s="5"/>
      <c r="F83" s="38"/>
      <c r="G83" s="4"/>
      <c r="H83" s="181"/>
      <c r="I83" s="44"/>
    </row>
    <row r="84" spans="1:9" ht="15.75">
      <c r="A84" s="18" t="s">
        <v>44</v>
      </c>
      <c r="B84" s="5" t="s">
        <v>96</v>
      </c>
      <c r="C84" s="12" t="s">
        <v>46</v>
      </c>
      <c r="D84" s="5" t="s">
        <v>42</v>
      </c>
      <c r="E84" s="5" t="s">
        <v>45</v>
      </c>
      <c r="F84" s="38"/>
      <c r="G84" s="4"/>
      <c r="H84" s="181">
        <f>H85</f>
        <v>382</v>
      </c>
      <c r="I84" s="44"/>
    </row>
    <row r="85" spans="1:9" ht="15.75">
      <c r="A85" s="20" t="s">
        <v>30</v>
      </c>
      <c r="B85" s="5" t="s">
        <v>96</v>
      </c>
      <c r="C85" s="12" t="s">
        <v>46</v>
      </c>
      <c r="D85" s="5" t="s">
        <v>42</v>
      </c>
      <c r="E85" s="5" t="s">
        <v>45</v>
      </c>
      <c r="F85" s="38"/>
      <c r="G85" s="4">
        <v>327</v>
      </c>
      <c r="H85" s="181">
        <f>140+242</f>
        <v>382</v>
      </c>
      <c r="I85" s="44"/>
    </row>
    <row r="86" spans="1:9" ht="15.75">
      <c r="A86" s="18" t="s">
        <v>12</v>
      </c>
      <c r="B86" s="5" t="s">
        <v>96</v>
      </c>
      <c r="C86" s="12" t="s">
        <v>46</v>
      </c>
      <c r="D86" s="5" t="s">
        <v>42</v>
      </c>
      <c r="E86" s="5" t="s">
        <v>47</v>
      </c>
      <c r="F86" s="38"/>
      <c r="G86" s="4"/>
      <c r="H86" s="181">
        <f>H87</f>
        <v>104</v>
      </c>
      <c r="I86" s="44"/>
    </row>
    <row r="87" spans="1:9" ht="15.75">
      <c r="A87" s="20" t="s">
        <v>30</v>
      </c>
      <c r="B87" s="5" t="s">
        <v>96</v>
      </c>
      <c r="C87" s="12" t="s">
        <v>46</v>
      </c>
      <c r="D87" s="5" t="s">
        <v>42</v>
      </c>
      <c r="E87" s="5" t="s">
        <v>47</v>
      </c>
      <c r="F87" s="38"/>
      <c r="G87" s="4">
        <v>327</v>
      </c>
      <c r="H87" s="181">
        <v>104</v>
      </c>
      <c r="I87" s="44"/>
    </row>
    <row r="88" spans="1:9" ht="15.75">
      <c r="A88" s="18" t="s">
        <v>13</v>
      </c>
      <c r="B88" s="5" t="s">
        <v>96</v>
      </c>
      <c r="C88" s="12" t="s">
        <v>46</v>
      </c>
      <c r="D88" s="5" t="s">
        <v>42</v>
      </c>
      <c r="E88" s="5" t="s">
        <v>48</v>
      </c>
      <c r="F88" s="38"/>
      <c r="G88" s="4"/>
      <c r="H88" s="181">
        <f>H89</f>
        <v>157</v>
      </c>
      <c r="I88" s="44"/>
    </row>
    <row r="89" spans="1:9" ht="15.75">
      <c r="A89" s="20" t="s">
        <v>30</v>
      </c>
      <c r="B89" s="5" t="s">
        <v>96</v>
      </c>
      <c r="C89" s="12" t="s">
        <v>46</v>
      </c>
      <c r="D89" s="5" t="s">
        <v>42</v>
      </c>
      <c r="E89" s="5" t="s">
        <v>48</v>
      </c>
      <c r="F89" s="38"/>
      <c r="G89" s="4">
        <v>327</v>
      </c>
      <c r="H89" s="181">
        <v>157</v>
      </c>
      <c r="I89" s="44"/>
    </row>
    <row r="90" spans="1:9" ht="15.75">
      <c r="A90" s="18" t="s">
        <v>49</v>
      </c>
      <c r="B90" s="5"/>
      <c r="C90" s="12"/>
      <c r="D90" s="5"/>
      <c r="E90" s="5"/>
      <c r="F90" s="38"/>
      <c r="G90" s="4"/>
      <c r="H90" s="181"/>
      <c r="I90" s="44"/>
    </row>
    <row r="91" spans="1:9" ht="15.75">
      <c r="A91" s="18" t="s">
        <v>50</v>
      </c>
      <c r="B91" s="5" t="s">
        <v>96</v>
      </c>
      <c r="C91" s="12" t="s">
        <v>46</v>
      </c>
      <c r="D91" s="5" t="s">
        <v>42</v>
      </c>
      <c r="E91" s="5" t="s">
        <v>51</v>
      </c>
      <c r="F91" s="38"/>
      <c r="G91" s="4"/>
      <c r="H91" s="181">
        <f>H92</f>
        <v>821</v>
      </c>
      <c r="I91" s="44"/>
    </row>
    <row r="92" spans="1:9" ht="15.75">
      <c r="A92" s="20" t="s">
        <v>30</v>
      </c>
      <c r="B92" s="5" t="s">
        <v>96</v>
      </c>
      <c r="C92" s="12" t="s">
        <v>46</v>
      </c>
      <c r="D92" s="5" t="s">
        <v>42</v>
      </c>
      <c r="E92" s="5" t="s">
        <v>51</v>
      </c>
      <c r="F92" s="38"/>
      <c r="G92" s="4">
        <v>327</v>
      </c>
      <c r="H92" s="181">
        <v>821</v>
      </c>
      <c r="I92" s="44"/>
    </row>
    <row r="93" spans="1:9" ht="15.75">
      <c r="A93" s="18" t="s">
        <v>52</v>
      </c>
      <c r="B93" s="5"/>
      <c r="C93" s="12"/>
      <c r="D93" s="5"/>
      <c r="E93" s="5"/>
      <c r="F93" s="38"/>
      <c r="G93" s="4"/>
      <c r="H93" s="181"/>
      <c r="I93" s="44"/>
    </row>
    <row r="94" spans="1:9" ht="15.75">
      <c r="A94" s="20" t="s">
        <v>53</v>
      </c>
      <c r="B94" s="5" t="s">
        <v>96</v>
      </c>
      <c r="C94" s="12" t="s">
        <v>46</v>
      </c>
      <c r="D94" s="5" t="s">
        <v>42</v>
      </c>
      <c r="E94" s="5" t="s">
        <v>54</v>
      </c>
      <c r="F94" s="38"/>
      <c r="G94" s="4"/>
      <c r="H94" s="181">
        <f>H96</f>
        <v>200</v>
      </c>
      <c r="I94" s="44"/>
    </row>
    <row r="95" spans="1:9" ht="15.75">
      <c r="A95" s="20" t="s">
        <v>153</v>
      </c>
      <c r="B95" s="5"/>
      <c r="C95" s="12"/>
      <c r="D95" s="5"/>
      <c r="E95" s="5"/>
      <c r="F95" s="38"/>
      <c r="G95" s="4"/>
      <c r="H95" s="181"/>
      <c r="I95" s="44"/>
    </row>
    <row r="96" spans="1:9" ht="16.5" thickBot="1">
      <c r="A96" s="20" t="s">
        <v>154</v>
      </c>
      <c r="B96" s="5" t="s">
        <v>96</v>
      </c>
      <c r="C96" s="12" t="s">
        <v>46</v>
      </c>
      <c r="D96" s="5" t="s">
        <v>42</v>
      </c>
      <c r="E96" s="5" t="s">
        <v>54</v>
      </c>
      <c r="F96" s="38"/>
      <c r="G96" s="4">
        <v>453</v>
      </c>
      <c r="H96" s="181">
        <v>200</v>
      </c>
      <c r="I96" s="44"/>
    </row>
    <row r="97" spans="1:9" ht="15.75">
      <c r="A97" s="59" t="s">
        <v>102</v>
      </c>
      <c r="B97" s="60" t="s">
        <v>98</v>
      </c>
      <c r="C97" s="61"/>
      <c r="D97" s="60"/>
      <c r="E97" s="60"/>
      <c r="F97" s="62"/>
      <c r="G97" s="63"/>
      <c r="H97" s="180">
        <f>H99</f>
        <v>12339</v>
      </c>
      <c r="I97" s="250">
        <f>I99</f>
        <v>5683</v>
      </c>
    </row>
    <row r="98" spans="1:9" ht="16.5" thickBot="1">
      <c r="A98" s="64" t="s">
        <v>103</v>
      </c>
      <c r="B98" s="65"/>
      <c r="C98" s="66"/>
      <c r="D98" s="65"/>
      <c r="E98" s="65"/>
      <c r="F98" s="67"/>
      <c r="G98" s="68"/>
      <c r="H98" s="185"/>
      <c r="I98" s="44"/>
    </row>
    <row r="99" spans="1:9" ht="15.75">
      <c r="A99" s="56" t="s">
        <v>55</v>
      </c>
      <c r="B99" s="25" t="s">
        <v>98</v>
      </c>
      <c r="C99" s="58" t="s">
        <v>56</v>
      </c>
      <c r="D99" s="25"/>
      <c r="E99" s="25"/>
      <c r="F99" s="55"/>
      <c r="G99" s="57"/>
      <c r="H99" s="186">
        <f>H100</f>
        <v>12339</v>
      </c>
      <c r="I99" s="251">
        <f>I100</f>
        <v>5683</v>
      </c>
    </row>
    <row r="100" spans="1:9" ht="15.75">
      <c r="A100" s="18" t="s">
        <v>15</v>
      </c>
      <c r="B100" s="5" t="s">
        <v>98</v>
      </c>
      <c r="C100" s="12" t="s">
        <v>56</v>
      </c>
      <c r="D100" s="5" t="s">
        <v>57</v>
      </c>
      <c r="E100" s="5"/>
      <c r="F100" s="38"/>
      <c r="G100" s="4"/>
      <c r="H100" s="181">
        <f>H104+H106+H102</f>
        <v>12339</v>
      </c>
      <c r="I100" s="116">
        <f>I104+I106+I102</f>
        <v>5683</v>
      </c>
    </row>
    <row r="101" spans="1:9" ht="15.75">
      <c r="A101" s="18" t="s">
        <v>186</v>
      </c>
      <c r="B101" s="5"/>
      <c r="C101" s="12"/>
      <c r="D101" s="5"/>
      <c r="E101" s="5"/>
      <c r="F101" s="38"/>
      <c r="G101" s="4"/>
      <c r="H101" s="181"/>
      <c r="I101" s="44"/>
    </row>
    <row r="102" spans="1:9" ht="15.75">
      <c r="A102" s="16" t="s">
        <v>187</v>
      </c>
      <c r="B102" s="5" t="s">
        <v>98</v>
      </c>
      <c r="C102" s="12" t="s">
        <v>56</v>
      </c>
      <c r="D102" s="5" t="s">
        <v>57</v>
      </c>
      <c r="E102" s="5" t="s">
        <v>188</v>
      </c>
      <c r="F102" s="38"/>
      <c r="G102" s="4"/>
      <c r="H102" s="181">
        <f>H103</f>
        <v>3719</v>
      </c>
      <c r="I102" s="116">
        <f>I103</f>
        <v>3719</v>
      </c>
    </row>
    <row r="103" spans="1:9" ht="15.75">
      <c r="A103" s="20" t="s">
        <v>30</v>
      </c>
      <c r="B103" s="5" t="s">
        <v>98</v>
      </c>
      <c r="C103" s="12" t="s">
        <v>56</v>
      </c>
      <c r="D103" s="5" t="s">
        <v>57</v>
      </c>
      <c r="E103" s="5" t="s">
        <v>188</v>
      </c>
      <c r="F103" s="38"/>
      <c r="G103" s="4">
        <v>327</v>
      </c>
      <c r="H103" s="181">
        <v>3719</v>
      </c>
      <c r="I103" s="116">
        <v>3719</v>
      </c>
    </row>
    <row r="104" spans="1:9" ht="15.75">
      <c r="A104" s="18" t="s">
        <v>58</v>
      </c>
      <c r="B104" s="5" t="s">
        <v>98</v>
      </c>
      <c r="C104" s="12" t="s">
        <v>56</v>
      </c>
      <c r="D104" s="5" t="s">
        <v>57</v>
      </c>
      <c r="E104" s="5" t="s">
        <v>59</v>
      </c>
      <c r="F104" s="38"/>
      <c r="G104" s="4"/>
      <c r="H104" s="181">
        <f>H105</f>
        <v>8620</v>
      </c>
      <c r="I104" s="116">
        <f>I105</f>
        <v>1964</v>
      </c>
    </row>
    <row r="105" spans="1:9" ht="15.75">
      <c r="A105" s="20" t="s">
        <v>30</v>
      </c>
      <c r="B105" s="5" t="s">
        <v>98</v>
      </c>
      <c r="C105" s="12" t="s">
        <v>56</v>
      </c>
      <c r="D105" s="5" t="s">
        <v>57</v>
      </c>
      <c r="E105" s="5" t="s">
        <v>59</v>
      </c>
      <c r="F105" s="38"/>
      <c r="G105" s="4">
        <v>327</v>
      </c>
      <c r="H105" s="181">
        <f>3300+1964+4633-1277</f>
        <v>8620</v>
      </c>
      <c r="I105" s="116">
        <v>1964</v>
      </c>
    </row>
    <row r="106" spans="1:9" ht="15.75">
      <c r="A106" s="20" t="s">
        <v>100</v>
      </c>
      <c r="B106" s="5" t="s">
        <v>98</v>
      </c>
      <c r="C106" s="12" t="s">
        <v>56</v>
      </c>
      <c r="D106" s="5" t="s">
        <v>57</v>
      </c>
      <c r="E106" s="5" t="s">
        <v>101</v>
      </c>
      <c r="F106" s="38"/>
      <c r="G106" s="4"/>
      <c r="H106" s="181">
        <f>H107</f>
        <v>0</v>
      </c>
      <c r="I106" s="44"/>
    </row>
    <row r="107" spans="1:9" ht="16.5" thickBot="1">
      <c r="A107" s="20" t="s">
        <v>30</v>
      </c>
      <c r="B107" s="5" t="s">
        <v>98</v>
      </c>
      <c r="C107" s="12" t="s">
        <v>56</v>
      </c>
      <c r="D107" s="5" t="s">
        <v>57</v>
      </c>
      <c r="E107" s="5" t="s">
        <v>101</v>
      </c>
      <c r="F107" s="38"/>
      <c r="G107" s="4">
        <v>327</v>
      </c>
      <c r="H107" s="181"/>
      <c r="I107" s="44"/>
    </row>
    <row r="108" spans="1:9" ht="15.75">
      <c r="A108" s="133" t="s">
        <v>131</v>
      </c>
      <c r="B108" s="60"/>
      <c r="C108" s="61"/>
      <c r="D108" s="60"/>
      <c r="E108" s="60"/>
      <c r="F108" s="62"/>
      <c r="G108" s="63"/>
      <c r="H108" s="180"/>
      <c r="I108" s="44"/>
    </row>
    <row r="109" spans="1:9" ht="16.5" thickBot="1">
      <c r="A109" s="134" t="s">
        <v>132</v>
      </c>
      <c r="B109" s="65" t="s">
        <v>78</v>
      </c>
      <c r="C109" s="66"/>
      <c r="D109" s="65"/>
      <c r="E109" s="65"/>
      <c r="F109" s="67"/>
      <c r="G109" s="70"/>
      <c r="H109" s="185">
        <f>H111</f>
        <v>82</v>
      </c>
      <c r="I109" s="44"/>
    </row>
    <row r="110" spans="1:9" ht="15.75">
      <c r="A110" s="227" t="s">
        <v>39</v>
      </c>
      <c r="B110" s="228"/>
      <c r="C110" s="229"/>
      <c r="D110" s="228"/>
      <c r="E110" s="228"/>
      <c r="F110" s="230"/>
      <c r="G110" s="231"/>
      <c r="H110" s="232"/>
      <c r="I110" s="252"/>
    </row>
    <row r="111" spans="1:9" ht="15.75">
      <c r="A111" s="227" t="s">
        <v>40</v>
      </c>
      <c r="B111" s="228" t="s">
        <v>78</v>
      </c>
      <c r="C111" s="229" t="s">
        <v>46</v>
      </c>
      <c r="D111" s="228"/>
      <c r="E111" s="228"/>
      <c r="F111" s="230"/>
      <c r="G111" s="231"/>
      <c r="H111" s="232">
        <f>H112</f>
        <v>82</v>
      </c>
      <c r="I111" s="252"/>
    </row>
    <row r="112" spans="1:9" ht="15.75">
      <c r="A112" s="20" t="s">
        <v>41</v>
      </c>
      <c r="B112" s="9" t="s">
        <v>78</v>
      </c>
      <c r="C112" s="8" t="s">
        <v>46</v>
      </c>
      <c r="D112" s="9" t="s">
        <v>42</v>
      </c>
      <c r="E112" s="9"/>
      <c r="F112" s="39"/>
      <c r="G112" s="6"/>
      <c r="H112" s="218">
        <f>H114</f>
        <v>82</v>
      </c>
      <c r="I112" s="145"/>
    </row>
    <row r="113" spans="1:9" ht="15.75">
      <c r="A113" s="20" t="s">
        <v>52</v>
      </c>
      <c r="B113" s="9"/>
      <c r="C113" s="8"/>
      <c r="D113" s="9"/>
      <c r="E113" s="9"/>
      <c r="F113" s="39"/>
      <c r="G113" s="6"/>
      <c r="H113" s="218"/>
      <c r="I113" s="145"/>
    </row>
    <row r="114" spans="1:9" ht="15.75">
      <c r="A114" s="20" t="s">
        <v>53</v>
      </c>
      <c r="B114" s="9" t="s">
        <v>78</v>
      </c>
      <c r="C114" s="8" t="s">
        <v>46</v>
      </c>
      <c r="D114" s="9" t="s">
        <v>42</v>
      </c>
      <c r="E114" s="9" t="s">
        <v>54</v>
      </c>
      <c r="F114" s="39"/>
      <c r="G114" s="6"/>
      <c r="H114" s="218">
        <f>H116</f>
        <v>82</v>
      </c>
      <c r="I114" s="145"/>
    </row>
    <row r="115" spans="1:9" ht="15.75">
      <c r="A115" s="20" t="s">
        <v>153</v>
      </c>
      <c r="B115" s="9"/>
      <c r="C115" s="8"/>
      <c r="D115" s="9"/>
      <c r="E115" s="9"/>
      <c r="F115" s="39"/>
      <c r="G115" s="6"/>
      <c r="H115" s="218"/>
      <c r="I115" s="145"/>
    </row>
    <row r="116" spans="1:9" ht="16.5" thickBot="1">
      <c r="A116" s="20" t="s">
        <v>154</v>
      </c>
      <c r="B116" s="9" t="s">
        <v>78</v>
      </c>
      <c r="C116" s="8" t="s">
        <v>46</v>
      </c>
      <c r="D116" s="9" t="s">
        <v>42</v>
      </c>
      <c r="E116" s="9" t="s">
        <v>54</v>
      </c>
      <c r="F116" s="39" t="s">
        <v>145</v>
      </c>
      <c r="G116" s="6">
        <v>453</v>
      </c>
      <c r="H116" s="218">
        <v>82</v>
      </c>
      <c r="I116" s="145"/>
    </row>
    <row r="117" spans="1:9" ht="15.75">
      <c r="A117" s="69" t="s">
        <v>142</v>
      </c>
      <c r="B117" s="71"/>
      <c r="C117" s="72"/>
      <c r="D117" s="71"/>
      <c r="E117" s="71"/>
      <c r="F117" s="73"/>
      <c r="G117" s="63"/>
      <c r="H117" s="180"/>
      <c r="I117" s="206"/>
    </row>
    <row r="118" spans="1:9" ht="16.5" thickBot="1">
      <c r="A118" s="64" t="s">
        <v>104</v>
      </c>
      <c r="B118" s="65" t="s">
        <v>155</v>
      </c>
      <c r="C118" s="66"/>
      <c r="D118" s="65"/>
      <c r="E118" s="65"/>
      <c r="F118" s="74"/>
      <c r="G118" s="68"/>
      <c r="H118" s="185">
        <f>H119+H126</f>
        <v>-169.79999999999995</v>
      </c>
      <c r="I118" s="207"/>
    </row>
    <row r="119" spans="1:9" ht="15.75">
      <c r="A119" s="56" t="s">
        <v>3</v>
      </c>
      <c r="B119" s="58" t="s">
        <v>155</v>
      </c>
      <c r="C119" s="58" t="s">
        <v>27</v>
      </c>
      <c r="D119" s="25"/>
      <c r="E119" s="25"/>
      <c r="F119" s="55"/>
      <c r="G119" s="219"/>
      <c r="H119" s="186">
        <f>H120+H123</f>
        <v>-582.8</v>
      </c>
      <c r="I119" s="209"/>
    </row>
    <row r="120" spans="1:9" ht="15.75">
      <c r="A120" s="16" t="s">
        <v>6</v>
      </c>
      <c r="B120" s="12" t="s">
        <v>155</v>
      </c>
      <c r="C120" s="12" t="s">
        <v>27</v>
      </c>
      <c r="D120" s="5" t="s">
        <v>31</v>
      </c>
      <c r="E120" s="5"/>
      <c r="F120" s="38"/>
      <c r="G120" s="46"/>
      <c r="H120" s="181">
        <f>H121</f>
        <v>-656.8</v>
      </c>
      <c r="I120" s="44"/>
    </row>
    <row r="121" spans="1:9" ht="15.75">
      <c r="A121" s="16" t="s">
        <v>37</v>
      </c>
      <c r="B121" s="12" t="s">
        <v>155</v>
      </c>
      <c r="C121" s="12" t="s">
        <v>27</v>
      </c>
      <c r="D121" s="5" t="s">
        <v>31</v>
      </c>
      <c r="E121" s="5" t="s">
        <v>38</v>
      </c>
      <c r="F121" s="38"/>
      <c r="G121" s="46"/>
      <c r="H121" s="181">
        <f>H122</f>
        <v>-656.8</v>
      </c>
      <c r="I121" s="44"/>
    </row>
    <row r="122" spans="1:9" ht="15.75">
      <c r="A122" s="20" t="s">
        <v>30</v>
      </c>
      <c r="B122" s="5" t="s">
        <v>155</v>
      </c>
      <c r="C122" s="12" t="s">
        <v>27</v>
      </c>
      <c r="D122" s="5" t="s">
        <v>31</v>
      </c>
      <c r="E122" s="5" t="s">
        <v>38</v>
      </c>
      <c r="F122" s="38"/>
      <c r="G122" s="45">
        <v>327</v>
      </c>
      <c r="H122" s="181">
        <f>93.2-750</f>
        <v>-656.8</v>
      </c>
      <c r="I122" s="44"/>
    </row>
    <row r="123" spans="1:9" ht="15.75">
      <c r="A123" s="18" t="s">
        <v>35</v>
      </c>
      <c r="B123" s="12" t="s">
        <v>155</v>
      </c>
      <c r="C123" s="12" t="s">
        <v>27</v>
      </c>
      <c r="D123" s="5" t="s">
        <v>36</v>
      </c>
      <c r="E123" s="5"/>
      <c r="F123" s="38"/>
      <c r="G123" s="4"/>
      <c r="H123" s="181">
        <f>H124</f>
        <v>74</v>
      </c>
      <c r="I123" s="44"/>
    </row>
    <row r="124" spans="1:9" ht="15.75">
      <c r="A124" s="18" t="s">
        <v>170</v>
      </c>
      <c r="B124" s="12" t="s">
        <v>155</v>
      </c>
      <c r="C124" s="12" t="s">
        <v>27</v>
      </c>
      <c r="D124" s="5" t="s">
        <v>36</v>
      </c>
      <c r="E124" s="5" t="s">
        <v>171</v>
      </c>
      <c r="F124" s="38"/>
      <c r="G124" s="4"/>
      <c r="H124" s="181">
        <f>H125</f>
        <v>74</v>
      </c>
      <c r="I124" s="44"/>
    </row>
    <row r="125" spans="1:9" ht="15.75">
      <c r="A125" s="18" t="s">
        <v>30</v>
      </c>
      <c r="B125" s="12" t="s">
        <v>155</v>
      </c>
      <c r="C125" s="12" t="s">
        <v>27</v>
      </c>
      <c r="D125" s="5" t="s">
        <v>36</v>
      </c>
      <c r="E125" s="5" t="s">
        <v>171</v>
      </c>
      <c r="F125" s="38" t="s">
        <v>16</v>
      </c>
      <c r="G125" s="4">
        <v>327</v>
      </c>
      <c r="H125" s="181">
        <v>74</v>
      </c>
      <c r="I125" s="44"/>
    </row>
    <row r="126" spans="1:9" ht="15.75">
      <c r="A126" s="22" t="s">
        <v>55</v>
      </c>
      <c r="B126" s="26" t="s">
        <v>155</v>
      </c>
      <c r="C126" s="27" t="s">
        <v>56</v>
      </c>
      <c r="D126" s="26"/>
      <c r="E126" s="26"/>
      <c r="F126" s="50"/>
      <c r="G126" s="29"/>
      <c r="H126" s="182">
        <f>H127</f>
        <v>413</v>
      </c>
      <c r="I126" s="44"/>
    </row>
    <row r="127" spans="1:9" ht="15.75">
      <c r="A127" s="18" t="s">
        <v>105</v>
      </c>
      <c r="B127" s="5" t="s">
        <v>155</v>
      </c>
      <c r="C127" s="12" t="s">
        <v>56</v>
      </c>
      <c r="D127" s="5" t="s">
        <v>64</v>
      </c>
      <c r="E127" s="5"/>
      <c r="F127" s="38"/>
      <c r="G127" s="4"/>
      <c r="H127" s="181">
        <f>H131+H128</f>
        <v>413</v>
      </c>
      <c r="I127" s="44"/>
    </row>
    <row r="128" spans="1:9" ht="15.75">
      <c r="A128" s="18" t="s">
        <v>140</v>
      </c>
      <c r="B128" s="5" t="s">
        <v>155</v>
      </c>
      <c r="C128" s="12" t="s">
        <v>56</v>
      </c>
      <c r="D128" s="5" t="s">
        <v>64</v>
      </c>
      <c r="E128" s="5" t="s">
        <v>141</v>
      </c>
      <c r="F128" s="38"/>
      <c r="G128" s="4"/>
      <c r="H128" s="181">
        <f>H129</f>
        <v>288</v>
      </c>
      <c r="I128" s="44"/>
    </row>
    <row r="129" spans="1:9" ht="15.75">
      <c r="A129" s="20" t="s">
        <v>30</v>
      </c>
      <c r="B129" s="5" t="s">
        <v>155</v>
      </c>
      <c r="C129" s="12" t="s">
        <v>56</v>
      </c>
      <c r="D129" s="5" t="s">
        <v>64</v>
      </c>
      <c r="E129" s="5" t="s">
        <v>141</v>
      </c>
      <c r="F129" s="38"/>
      <c r="G129" s="4">
        <v>327</v>
      </c>
      <c r="H129" s="181">
        <v>288</v>
      </c>
      <c r="I129" s="44"/>
    </row>
    <row r="130" spans="1:9" ht="15.75">
      <c r="A130" s="18" t="s">
        <v>106</v>
      </c>
      <c r="B130" s="5"/>
      <c r="C130" s="12"/>
      <c r="D130" s="5"/>
      <c r="E130" s="5"/>
      <c r="F130" s="38"/>
      <c r="G130" s="4"/>
      <c r="H130" s="181"/>
      <c r="I130" s="44"/>
    </row>
    <row r="131" spans="1:9" ht="15.75">
      <c r="A131" s="18" t="s">
        <v>66</v>
      </c>
      <c r="B131" s="5" t="s">
        <v>155</v>
      </c>
      <c r="C131" s="12" t="s">
        <v>56</v>
      </c>
      <c r="D131" s="5" t="s">
        <v>64</v>
      </c>
      <c r="E131" s="5" t="s">
        <v>67</v>
      </c>
      <c r="F131" s="38"/>
      <c r="G131" s="4"/>
      <c r="H131" s="181">
        <f>H133</f>
        <v>125</v>
      </c>
      <c r="I131" s="44"/>
    </row>
    <row r="132" spans="1:9" ht="15.75">
      <c r="A132" s="18" t="s">
        <v>107</v>
      </c>
      <c r="B132" s="5"/>
      <c r="C132" s="12"/>
      <c r="D132" s="5"/>
      <c r="E132" s="5"/>
      <c r="F132" s="38"/>
      <c r="G132" s="4"/>
      <c r="H132" s="181"/>
      <c r="I132" s="44"/>
    </row>
    <row r="133" spans="1:9" ht="16.5" thickBot="1">
      <c r="A133" s="20" t="s">
        <v>61</v>
      </c>
      <c r="B133" s="9" t="s">
        <v>155</v>
      </c>
      <c r="C133" s="9" t="s">
        <v>56</v>
      </c>
      <c r="D133" s="9" t="s">
        <v>64</v>
      </c>
      <c r="E133" s="9" t="s">
        <v>67</v>
      </c>
      <c r="F133" s="9"/>
      <c r="G133" s="6">
        <v>455</v>
      </c>
      <c r="H133" s="218">
        <v>125</v>
      </c>
      <c r="I133" s="145"/>
    </row>
    <row r="134" spans="1:9" ht="15.75">
      <c r="A134" s="59" t="s">
        <v>211</v>
      </c>
      <c r="B134" s="60"/>
      <c r="C134" s="60"/>
      <c r="D134" s="60"/>
      <c r="E134" s="60"/>
      <c r="F134" s="60"/>
      <c r="G134" s="264"/>
      <c r="H134" s="265"/>
      <c r="I134" s="266"/>
    </row>
    <row r="135" spans="1:9" ht="16.5" thickBot="1">
      <c r="A135" s="64" t="s">
        <v>212</v>
      </c>
      <c r="B135" s="65" t="s">
        <v>213</v>
      </c>
      <c r="C135" s="65"/>
      <c r="D135" s="65"/>
      <c r="E135" s="65"/>
      <c r="F135" s="65"/>
      <c r="G135" s="243"/>
      <c r="H135" s="244">
        <f>H136</f>
        <v>3335</v>
      </c>
      <c r="I135" s="245"/>
    </row>
    <row r="136" spans="1:9" ht="15.75">
      <c r="A136" s="22" t="s">
        <v>20</v>
      </c>
      <c r="B136" s="26" t="s">
        <v>213</v>
      </c>
      <c r="C136" s="27" t="s">
        <v>21</v>
      </c>
      <c r="D136" s="26"/>
      <c r="E136" s="26"/>
      <c r="F136" s="11"/>
      <c r="G136" s="15"/>
      <c r="H136" s="221">
        <f>H137</f>
        <v>3335</v>
      </c>
      <c r="I136" s="209"/>
    </row>
    <row r="137" spans="1:9" ht="15.75">
      <c r="A137" s="18" t="s">
        <v>1</v>
      </c>
      <c r="B137" s="5" t="s">
        <v>213</v>
      </c>
      <c r="C137" s="12" t="s">
        <v>21</v>
      </c>
      <c r="D137" s="5" t="s">
        <v>25</v>
      </c>
      <c r="E137" s="5"/>
      <c r="F137" s="5"/>
      <c r="G137" s="4"/>
      <c r="H137" s="217">
        <f>H138</f>
        <v>3335</v>
      </c>
      <c r="I137" s="44"/>
    </row>
    <row r="138" spans="1:9" ht="15.75">
      <c r="A138" s="18" t="s">
        <v>152</v>
      </c>
      <c r="B138" s="5" t="s">
        <v>213</v>
      </c>
      <c r="C138" s="12" t="s">
        <v>21</v>
      </c>
      <c r="D138" s="5" t="s">
        <v>25</v>
      </c>
      <c r="E138" s="5" t="s">
        <v>126</v>
      </c>
      <c r="F138" s="38"/>
      <c r="G138" s="4"/>
      <c r="H138" s="217">
        <f>H140</f>
        <v>3335</v>
      </c>
      <c r="I138" s="44"/>
    </row>
    <row r="139" spans="1:9" ht="15.75">
      <c r="A139" s="18" t="s">
        <v>93</v>
      </c>
      <c r="B139" s="5"/>
      <c r="C139" s="12"/>
      <c r="D139" s="5"/>
      <c r="E139" s="5"/>
      <c r="F139" s="38"/>
      <c r="G139" s="4"/>
      <c r="H139" s="217"/>
      <c r="I139" s="44"/>
    </row>
    <row r="140" spans="1:9" ht="16.5" thickBot="1">
      <c r="A140" s="20" t="s">
        <v>94</v>
      </c>
      <c r="B140" s="9" t="s">
        <v>213</v>
      </c>
      <c r="C140" s="8" t="s">
        <v>21</v>
      </c>
      <c r="D140" s="9" t="s">
        <v>25</v>
      </c>
      <c r="E140" s="9" t="s">
        <v>126</v>
      </c>
      <c r="F140" s="39"/>
      <c r="G140" s="6">
        <v>412</v>
      </c>
      <c r="H140" s="218">
        <v>3335</v>
      </c>
      <c r="I140" s="145"/>
    </row>
    <row r="141" spans="1:9" ht="15.75">
      <c r="A141" s="59" t="s">
        <v>206</v>
      </c>
      <c r="B141" s="60"/>
      <c r="C141" s="60"/>
      <c r="D141" s="60"/>
      <c r="E141" s="60"/>
      <c r="F141" s="60"/>
      <c r="G141" s="264"/>
      <c r="H141" s="265"/>
      <c r="I141" s="266"/>
    </row>
    <row r="142" spans="1:9" ht="16.5" thickBot="1">
      <c r="A142" s="64" t="s">
        <v>207</v>
      </c>
      <c r="B142" s="65" t="s">
        <v>208</v>
      </c>
      <c r="C142" s="65"/>
      <c r="D142" s="65"/>
      <c r="E142" s="65"/>
      <c r="F142" s="65"/>
      <c r="G142" s="243"/>
      <c r="H142" s="244">
        <f>H143</f>
        <v>0</v>
      </c>
      <c r="I142" s="245"/>
    </row>
    <row r="143" spans="1:9" ht="15.75">
      <c r="A143" s="56" t="s">
        <v>20</v>
      </c>
      <c r="B143" s="25" t="s">
        <v>208</v>
      </c>
      <c r="C143" s="25" t="s">
        <v>21</v>
      </c>
      <c r="D143" s="25"/>
      <c r="E143" s="25"/>
      <c r="F143" s="25"/>
      <c r="G143" s="57"/>
      <c r="H143" s="246">
        <f>H144+H147</f>
        <v>0</v>
      </c>
      <c r="I143" s="253"/>
    </row>
    <row r="144" spans="1:9" ht="15.75">
      <c r="A144" s="18" t="s">
        <v>99</v>
      </c>
      <c r="B144" s="5" t="s">
        <v>208</v>
      </c>
      <c r="C144" s="5" t="s">
        <v>21</v>
      </c>
      <c r="D144" s="5" t="s">
        <v>22</v>
      </c>
      <c r="E144" s="5"/>
      <c r="F144" s="5"/>
      <c r="G144" s="4"/>
      <c r="H144" s="217">
        <f>H145</f>
        <v>10</v>
      </c>
      <c r="I144" s="44"/>
    </row>
    <row r="145" spans="1:9" ht="15.75">
      <c r="A145" s="18" t="s">
        <v>23</v>
      </c>
      <c r="B145" s="5" t="s">
        <v>208</v>
      </c>
      <c r="C145" s="5" t="s">
        <v>21</v>
      </c>
      <c r="D145" s="5" t="s">
        <v>22</v>
      </c>
      <c r="E145" s="5" t="s">
        <v>24</v>
      </c>
      <c r="F145" s="5"/>
      <c r="G145" s="4"/>
      <c r="H145" s="217">
        <f>H146</f>
        <v>10</v>
      </c>
      <c r="I145" s="44"/>
    </row>
    <row r="146" spans="1:9" ht="15.75">
      <c r="A146" s="18" t="s">
        <v>192</v>
      </c>
      <c r="B146" s="5" t="s">
        <v>208</v>
      </c>
      <c r="C146" s="5" t="s">
        <v>21</v>
      </c>
      <c r="D146" s="5" t="s">
        <v>22</v>
      </c>
      <c r="E146" s="5" t="s">
        <v>24</v>
      </c>
      <c r="F146" s="5" t="s">
        <v>79</v>
      </c>
      <c r="G146" s="4">
        <v>410</v>
      </c>
      <c r="H146" s="217">
        <v>10</v>
      </c>
      <c r="I146" s="44"/>
    </row>
    <row r="147" spans="1:9" ht="15.75">
      <c r="A147" s="18" t="s">
        <v>1</v>
      </c>
      <c r="B147" s="5" t="s">
        <v>208</v>
      </c>
      <c r="C147" s="12" t="s">
        <v>21</v>
      </c>
      <c r="D147" s="5" t="s">
        <v>25</v>
      </c>
      <c r="E147" s="5"/>
      <c r="F147" s="38"/>
      <c r="G147" s="4"/>
      <c r="H147" s="217">
        <f>H148</f>
        <v>-10</v>
      </c>
      <c r="I147" s="44"/>
    </row>
    <row r="148" spans="1:9" ht="15.75">
      <c r="A148" s="18" t="s">
        <v>152</v>
      </c>
      <c r="B148" s="5" t="s">
        <v>208</v>
      </c>
      <c r="C148" s="12" t="s">
        <v>21</v>
      </c>
      <c r="D148" s="5" t="s">
        <v>25</v>
      </c>
      <c r="E148" s="5" t="s">
        <v>126</v>
      </c>
      <c r="F148" s="38"/>
      <c r="G148" s="4"/>
      <c r="H148" s="217">
        <f>H150</f>
        <v>-10</v>
      </c>
      <c r="I148" s="44"/>
    </row>
    <row r="149" spans="1:9" ht="15.75">
      <c r="A149" s="18" t="s">
        <v>93</v>
      </c>
      <c r="B149" s="5"/>
      <c r="C149" s="12"/>
      <c r="D149" s="5"/>
      <c r="E149" s="5"/>
      <c r="F149" s="38"/>
      <c r="G149" s="4"/>
      <c r="H149" s="217"/>
      <c r="I149" s="44"/>
    </row>
    <row r="150" spans="1:9" ht="16.5" thickBot="1">
      <c r="A150" s="18" t="s">
        <v>94</v>
      </c>
      <c r="B150" s="5" t="s">
        <v>208</v>
      </c>
      <c r="C150" s="12" t="s">
        <v>21</v>
      </c>
      <c r="D150" s="5" t="s">
        <v>25</v>
      </c>
      <c r="E150" s="5" t="s">
        <v>126</v>
      </c>
      <c r="F150" s="38"/>
      <c r="G150" s="4">
        <v>412</v>
      </c>
      <c r="H150" s="217">
        <v>-10</v>
      </c>
      <c r="I150" s="44"/>
    </row>
    <row r="151" spans="1:9" ht="16.5" thickBot="1">
      <c r="A151" s="51" t="s">
        <v>174</v>
      </c>
      <c r="B151" s="52" t="s">
        <v>175</v>
      </c>
      <c r="C151" s="52"/>
      <c r="D151" s="52"/>
      <c r="E151" s="52"/>
      <c r="F151" s="52"/>
      <c r="G151" s="76"/>
      <c r="H151" s="223">
        <f>H152+H164+H159</f>
        <v>33139.9</v>
      </c>
      <c r="I151" s="224"/>
    </row>
    <row r="152" spans="1:9" ht="15.75">
      <c r="A152" s="22" t="s">
        <v>20</v>
      </c>
      <c r="B152" s="26" t="s">
        <v>175</v>
      </c>
      <c r="C152" s="26" t="s">
        <v>21</v>
      </c>
      <c r="D152" s="26"/>
      <c r="E152" s="26"/>
      <c r="F152" s="26"/>
      <c r="G152" s="29"/>
      <c r="H152" s="220">
        <f>H153</f>
        <v>24502</v>
      </c>
      <c r="I152" s="254"/>
    </row>
    <row r="153" spans="1:9" ht="15.75">
      <c r="A153" s="18" t="s">
        <v>1</v>
      </c>
      <c r="B153" s="5" t="s">
        <v>175</v>
      </c>
      <c r="C153" s="5" t="s">
        <v>21</v>
      </c>
      <c r="D153" s="5" t="s">
        <v>25</v>
      </c>
      <c r="E153" s="5"/>
      <c r="F153" s="5"/>
      <c r="G153" s="4"/>
      <c r="H153" s="217">
        <f>H156+H154</f>
        <v>24502</v>
      </c>
      <c r="I153" s="44"/>
    </row>
    <row r="154" spans="1:9" ht="15.75">
      <c r="A154" s="18" t="s">
        <v>108</v>
      </c>
      <c r="B154" s="5" t="s">
        <v>175</v>
      </c>
      <c r="C154" s="12" t="s">
        <v>21</v>
      </c>
      <c r="D154" s="5" t="s">
        <v>25</v>
      </c>
      <c r="E154" s="5" t="s">
        <v>109</v>
      </c>
      <c r="F154" s="38"/>
      <c r="G154" s="4"/>
      <c r="H154" s="217">
        <f>H155</f>
        <v>22000</v>
      </c>
      <c r="I154" s="44"/>
    </row>
    <row r="155" spans="1:9" ht="15.75">
      <c r="A155" s="18" t="s">
        <v>176</v>
      </c>
      <c r="B155" s="5" t="s">
        <v>175</v>
      </c>
      <c r="C155" s="12" t="s">
        <v>21</v>
      </c>
      <c r="D155" s="5" t="s">
        <v>25</v>
      </c>
      <c r="E155" s="5" t="s">
        <v>109</v>
      </c>
      <c r="F155" s="38" t="s">
        <v>110</v>
      </c>
      <c r="G155" s="4">
        <v>214</v>
      </c>
      <c r="H155" s="217">
        <f>12000+10000</f>
        <v>22000</v>
      </c>
      <c r="I155" s="44"/>
    </row>
    <row r="156" spans="1:9" ht="15.75">
      <c r="A156" s="18" t="s">
        <v>80</v>
      </c>
      <c r="B156" s="5" t="s">
        <v>175</v>
      </c>
      <c r="C156" s="5" t="s">
        <v>21</v>
      </c>
      <c r="D156" s="5" t="s">
        <v>25</v>
      </c>
      <c r="E156" s="5" t="s">
        <v>126</v>
      </c>
      <c r="F156" s="5"/>
      <c r="G156" s="4"/>
      <c r="H156" s="217">
        <f>H157</f>
        <v>2502</v>
      </c>
      <c r="I156" s="44"/>
    </row>
    <row r="157" spans="1:9" ht="15.75">
      <c r="A157" s="18" t="s">
        <v>172</v>
      </c>
      <c r="B157" s="5" t="s">
        <v>175</v>
      </c>
      <c r="C157" s="5" t="s">
        <v>21</v>
      </c>
      <c r="D157" s="5" t="s">
        <v>25</v>
      </c>
      <c r="E157" s="5" t="s">
        <v>126</v>
      </c>
      <c r="F157" s="5" t="s">
        <v>173</v>
      </c>
      <c r="G157" s="4">
        <v>411</v>
      </c>
      <c r="H157" s="217">
        <v>2502</v>
      </c>
      <c r="I157" s="44"/>
    </row>
    <row r="158" spans="1:9" ht="15.75">
      <c r="A158" s="22" t="s">
        <v>39</v>
      </c>
      <c r="B158" s="5"/>
      <c r="C158" s="12"/>
      <c r="D158" s="5"/>
      <c r="E158" s="5"/>
      <c r="F158" s="38"/>
      <c r="G158" s="4"/>
      <c r="H158" s="217"/>
      <c r="I158" s="44"/>
    </row>
    <row r="159" spans="1:9" ht="15.75">
      <c r="A159" s="22" t="s">
        <v>53</v>
      </c>
      <c r="B159" s="5" t="s">
        <v>175</v>
      </c>
      <c r="C159" s="12" t="s">
        <v>46</v>
      </c>
      <c r="D159" s="5"/>
      <c r="E159" s="5"/>
      <c r="F159" s="38"/>
      <c r="G159" s="4"/>
      <c r="H159" s="217">
        <f>H160</f>
        <v>5000</v>
      </c>
      <c r="I159" s="44"/>
    </row>
    <row r="160" spans="1:9" ht="15.75">
      <c r="A160" s="18" t="s">
        <v>41</v>
      </c>
      <c r="B160" s="5" t="s">
        <v>175</v>
      </c>
      <c r="C160" s="12" t="s">
        <v>46</v>
      </c>
      <c r="D160" s="5" t="s">
        <v>42</v>
      </c>
      <c r="E160" s="5"/>
      <c r="F160" s="38"/>
      <c r="G160" s="4"/>
      <c r="H160" s="217">
        <f>H162</f>
        <v>5000</v>
      </c>
      <c r="I160" s="44"/>
    </row>
    <row r="161" spans="1:9" ht="15.75">
      <c r="A161" s="18" t="s">
        <v>43</v>
      </c>
      <c r="B161" s="5"/>
      <c r="C161" s="12"/>
      <c r="D161" s="5"/>
      <c r="E161" s="5"/>
      <c r="F161" s="38"/>
      <c r="G161" s="4"/>
      <c r="H161" s="217"/>
      <c r="I161" s="44"/>
    </row>
    <row r="162" spans="1:9" ht="15.75">
      <c r="A162" s="18" t="s">
        <v>44</v>
      </c>
      <c r="B162" s="5" t="s">
        <v>175</v>
      </c>
      <c r="C162" s="12" t="s">
        <v>46</v>
      </c>
      <c r="D162" s="5" t="s">
        <v>42</v>
      </c>
      <c r="E162" s="5" t="s">
        <v>45</v>
      </c>
      <c r="F162" s="38"/>
      <c r="G162" s="4"/>
      <c r="H162" s="217">
        <f>H163</f>
        <v>5000</v>
      </c>
      <c r="I162" s="44"/>
    </row>
    <row r="163" spans="1:9" ht="15.75">
      <c r="A163" s="20" t="s">
        <v>30</v>
      </c>
      <c r="B163" s="5" t="s">
        <v>175</v>
      </c>
      <c r="C163" s="12" t="s">
        <v>46</v>
      </c>
      <c r="D163" s="5" t="s">
        <v>42</v>
      </c>
      <c r="E163" s="5" t="s">
        <v>45</v>
      </c>
      <c r="F163" s="38"/>
      <c r="G163" s="4">
        <v>327</v>
      </c>
      <c r="H163" s="217">
        <v>5000</v>
      </c>
      <c r="I163" s="44"/>
    </row>
    <row r="164" spans="1:9" ht="15.75">
      <c r="A164" s="22" t="s">
        <v>55</v>
      </c>
      <c r="B164" s="26" t="s">
        <v>175</v>
      </c>
      <c r="C164" s="26" t="s">
        <v>56</v>
      </c>
      <c r="D164" s="26"/>
      <c r="E164" s="26"/>
      <c r="F164" s="26"/>
      <c r="G164" s="29"/>
      <c r="H164" s="220">
        <f>H165+H168</f>
        <v>3637.9</v>
      </c>
      <c r="I164" s="254"/>
    </row>
    <row r="165" spans="1:9" ht="15.75">
      <c r="A165" s="18" t="s">
        <v>15</v>
      </c>
      <c r="B165" s="5" t="s">
        <v>175</v>
      </c>
      <c r="C165" s="5" t="s">
        <v>56</v>
      </c>
      <c r="D165" s="5" t="s">
        <v>57</v>
      </c>
      <c r="E165" s="5"/>
      <c r="F165" s="5"/>
      <c r="G165" s="4"/>
      <c r="H165" s="217">
        <f>H166</f>
        <v>-362.1</v>
      </c>
      <c r="I165" s="44"/>
    </row>
    <row r="166" spans="1:9" ht="15.75">
      <c r="A166" s="18" t="s">
        <v>58</v>
      </c>
      <c r="B166" s="5" t="s">
        <v>175</v>
      </c>
      <c r="C166" s="5" t="s">
        <v>56</v>
      </c>
      <c r="D166" s="5" t="s">
        <v>57</v>
      </c>
      <c r="E166" s="5" t="s">
        <v>59</v>
      </c>
      <c r="F166" s="5"/>
      <c r="G166" s="4"/>
      <c r="H166" s="217">
        <f>H167</f>
        <v>-362.1</v>
      </c>
      <c r="I166" s="44"/>
    </row>
    <row r="167" spans="1:9" ht="15.75">
      <c r="A167" s="18" t="s">
        <v>30</v>
      </c>
      <c r="B167" s="5" t="s">
        <v>175</v>
      </c>
      <c r="C167" s="5" t="s">
        <v>56</v>
      </c>
      <c r="D167" s="5" t="s">
        <v>57</v>
      </c>
      <c r="E167" s="5" t="s">
        <v>59</v>
      </c>
      <c r="F167" s="5" t="s">
        <v>16</v>
      </c>
      <c r="G167" s="4">
        <v>327</v>
      </c>
      <c r="H167" s="217">
        <v>-362.1</v>
      </c>
      <c r="I167" s="44"/>
    </row>
    <row r="168" spans="1:9" ht="15.75">
      <c r="A168" s="20" t="s">
        <v>209</v>
      </c>
      <c r="B168" s="5" t="s">
        <v>175</v>
      </c>
      <c r="C168" s="12" t="s">
        <v>56</v>
      </c>
      <c r="D168" s="5" t="s">
        <v>210</v>
      </c>
      <c r="E168" s="5"/>
      <c r="F168" s="38"/>
      <c r="G168" s="4"/>
      <c r="H168" s="217">
        <f>H169</f>
        <v>4000</v>
      </c>
      <c r="I168" s="44"/>
    </row>
    <row r="169" spans="1:9" ht="15.75">
      <c r="A169" s="20" t="s">
        <v>108</v>
      </c>
      <c r="B169" s="5" t="s">
        <v>175</v>
      </c>
      <c r="C169" s="12" t="s">
        <v>56</v>
      </c>
      <c r="D169" s="5" t="s">
        <v>210</v>
      </c>
      <c r="E169" s="5" t="s">
        <v>109</v>
      </c>
      <c r="F169" s="38"/>
      <c r="G169" s="4"/>
      <c r="H169" s="217">
        <f>H170</f>
        <v>4000</v>
      </c>
      <c r="I169" s="44"/>
    </row>
    <row r="170" spans="1:9" ht="16.5" thickBot="1">
      <c r="A170" s="20" t="s">
        <v>176</v>
      </c>
      <c r="B170" s="5" t="s">
        <v>175</v>
      </c>
      <c r="C170" s="12" t="s">
        <v>56</v>
      </c>
      <c r="D170" s="5" t="s">
        <v>210</v>
      </c>
      <c r="E170" s="5" t="s">
        <v>109</v>
      </c>
      <c r="F170" s="38" t="s">
        <v>110</v>
      </c>
      <c r="G170" s="4">
        <v>214</v>
      </c>
      <c r="H170" s="217">
        <v>4000</v>
      </c>
      <c r="I170" s="44"/>
    </row>
    <row r="171" spans="1:9" ht="16.5" thickBot="1">
      <c r="A171" s="51" t="s">
        <v>204</v>
      </c>
      <c r="B171" s="52" t="s">
        <v>205</v>
      </c>
      <c r="C171" s="52"/>
      <c r="D171" s="52"/>
      <c r="E171" s="52"/>
      <c r="F171" s="52"/>
      <c r="G171" s="76"/>
      <c r="H171" s="223">
        <f>H172</f>
        <v>4500</v>
      </c>
      <c r="I171" s="224"/>
    </row>
    <row r="172" spans="1:9" ht="15.75">
      <c r="A172" s="22" t="s">
        <v>20</v>
      </c>
      <c r="B172" s="26" t="s">
        <v>205</v>
      </c>
      <c r="C172" s="27" t="s">
        <v>21</v>
      </c>
      <c r="D172" s="26"/>
      <c r="E172" s="26"/>
      <c r="F172" s="50"/>
      <c r="G172" s="29"/>
      <c r="H172" s="221">
        <f>H173</f>
        <v>4500</v>
      </c>
      <c r="I172" s="209"/>
    </row>
    <row r="173" spans="1:9" ht="15.75">
      <c r="A173" s="18" t="s">
        <v>99</v>
      </c>
      <c r="B173" s="5" t="s">
        <v>205</v>
      </c>
      <c r="C173" s="12" t="s">
        <v>21</v>
      </c>
      <c r="D173" s="5" t="s">
        <v>22</v>
      </c>
      <c r="E173" s="5"/>
      <c r="F173" s="38"/>
      <c r="G173" s="4"/>
      <c r="H173" s="217">
        <f>H174</f>
        <v>4500</v>
      </c>
      <c r="I173" s="44"/>
    </row>
    <row r="174" spans="1:9" ht="15.75">
      <c r="A174" s="18" t="s">
        <v>150</v>
      </c>
      <c r="B174" s="5" t="s">
        <v>205</v>
      </c>
      <c r="C174" s="12" t="s">
        <v>21</v>
      </c>
      <c r="D174" s="5" t="s">
        <v>22</v>
      </c>
      <c r="E174" s="5" t="s">
        <v>24</v>
      </c>
      <c r="F174" s="5"/>
      <c r="G174" s="4"/>
      <c r="H174" s="217">
        <f>H175</f>
        <v>4500</v>
      </c>
      <c r="I174" s="44"/>
    </row>
    <row r="175" spans="1:9" ht="16.5" thickBot="1">
      <c r="A175" s="255" t="s">
        <v>192</v>
      </c>
      <c r="B175" s="256" t="s">
        <v>205</v>
      </c>
      <c r="C175" s="256" t="s">
        <v>21</v>
      </c>
      <c r="D175" s="256" t="s">
        <v>22</v>
      </c>
      <c r="E175" s="256" t="s">
        <v>24</v>
      </c>
      <c r="F175" s="256"/>
      <c r="G175" s="257">
        <v>410</v>
      </c>
      <c r="H175" s="258">
        <v>4500</v>
      </c>
      <c r="I175" s="207"/>
    </row>
    <row r="176" spans="1:9" ht="16.5" thickBot="1">
      <c r="A176" s="225" t="s">
        <v>111</v>
      </c>
      <c r="B176" s="14"/>
      <c r="C176" s="14"/>
      <c r="D176" s="14"/>
      <c r="E176" s="14"/>
      <c r="F176" s="14"/>
      <c r="G176" s="13"/>
      <c r="H176" s="184">
        <f>H11+H55+H75+H97+H109+H118+H151+H171+H142+H135</f>
        <v>36926.5</v>
      </c>
      <c r="I176" s="276">
        <f>I11+I55+I75+I97+I109+I118+I151+I171</f>
        <v>19518</v>
      </c>
    </row>
    <row r="177" spans="1:9" ht="15.75">
      <c r="A177" s="79" t="s">
        <v>112</v>
      </c>
      <c r="B177" s="21"/>
      <c r="C177" s="21"/>
      <c r="D177" s="21"/>
      <c r="E177" s="21"/>
      <c r="F177" s="21"/>
      <c r="G177" s="80"/>
      <c r="H177" s="187"/>
      <c r="I177" s="44"/>
    </row>
    <row r="178" spans="1:9" ht="15.75">
      <c r="A178" s="18" t="s">
        <v>113</v>
      </c>
      <c r="B178" s="5"/>
      <c r="C178" s="5"/>
      <c r="D178" s="5"/>
      <c r="E178" s="5"/>
      <c r="F178" s="5"/>
      <c r="G178" s="4"/>
      <c r="H178" s="181"/>
      <c r="I178" s="44"/>
    </row>
    <row r="179" spans="1:9" ht="15.75">
      <c r="A179" s="18" t="s">
        <v>114</v>
      </c>
      <c r="B179" s="5"/>
      <c r="C179" s="5"/>
      <c r="D179" s="5"/>
      <c r="E179" s="5"/>
      <c r="F179" s="5"/>
      <c r="G179" s="4"/>
      <c r="H179" s="181"/>
      <c r="I179" s="44"/>
    </row>
    <row r="180" spans="1:9" ht="16.5" thickBot="1">
      <c r="A180" s="20" t="s">
        <v>115</v>
      </c>
      <c r="B180" s="9"/>
      <c r="C180" s="9"/>
      <c r="D180" s="9"/>
      <c r="E180" s="9"/>
      <c r="F180" s="9"/>
      <c r="G180" s="6"/>
      <c r="H180" s="183"/>
      <c r="I180" s="44"/>
    </row>
    <row r="181" spans="1:9" ht="16.5" thickBot="1">
      <c r="A181" s="51" t="s">
        <v>195</v>
      </c>
      <c r="B181" s="52" t="s">
        <v>77</v>
      </c>
      <c r="C181" s="52" t="s">
        <v>196</v>
      </c>
      <c r="D181" s="52"/>
      <c r="E181" s="52"/>
      <c r="F181" s="52"/>
      <c r="G181" s="76"/>
      <c r="H181" s="223">
        <f>H182</f>
        <v>1390</v>
      </c>
      <c r="I181" s="224"/>
    </row>
    <row r="182" spans="1:9" ht="15.75">
      <c r="A182" s="16" t="s">
        <v>197</v>
      </c>
      <c r="B182" s="11" t="s">
        <v>77</v>
      </c>
      <c r="C182" s="11" t="s">
        <v>196</v>
      </c>
      <c r="D182" s="11" t="s">
        <v>198</v>
      </c>
      <c r="E182" s="11"/>
      <c r="F182" s="11"/>
      <c r="G182" s="15"/>
      <c r="H182" s="221">
        <f>H183</f>
        <v>1390</v>
      </c>
      <c r="I182" s="209"/>
    </row>
    <row r="183" spans="1:9" ht="15.75">
      <c r="A183" s="18" t="s">
        <v>177</v>
      </c>
      <c r="B183" s="5" t="s">
        <v>77</v>
      </c>
      <c r="C183" s="5" t="s">
        <v>196</v>
      </c>
      <c r="D183" s="5" t="s">
        <v>198</v>
      </c>
      <c r="E183" s="5" t="s">
        <v>178</v>
      </c>
      <c r="F183" s="5"/>
      <c r="G183" s="4"/>
      <c r="H183" s="217">
        <f>H186</f>
        <v>1390</v>
      </c>
      <c r="I183" s="44"/>
    </row>
    <row r="184" spans="1:9" ht="15.75">
      <c r="A184" s="18" t="s">
        <v>199</v>
      </c>
      <c r="B184" s="5"/>
      <c r="C184" s="5"/>
      <c r="D184" s="5"/>
      <c r="E184" s="5"/>
      <c r="F184" s="5"/>
      <c r="G184" s="4"/>
      <c r="H184" s="217"/>
      <c r="I184" s="44"/>
    </row>
    <row r="185" spans="1:9" ht="15.75">
      <c r="A185" s="18" t="s">
        <v>200</v>
      </c>
      <c r="B185" s="5"/>
      <c r="C185" s="5"/>
      <c r="D185" s="5"/>
      <c r="E185" s="5"/>
      <c r="F185" s="5"/>
      <c r="G185" s="4"/>
      <c r="H185" s="217"/>
      <c r="I185" s="44"/>
    </row>
    <row r="186" spans="1:9" ht="16.5" thickBot="1">
      <c r="A186" s="23" t="s">
        <v>201</v>
      </c>
      <c r="B186" s="24" t="s">
        <v>77</v>
      </c>
      <c r="C186" s="24" t="s">
        <v>196</v>
      </c>
      <c r="D186" s="24" t="s">
        <v>198</v>
      </c>
      <c r="E186" s="24" t="s">
        <v>178</v>
      </c>
      <c r="F186" s="24"/>
      <c r="G186" s="75">
        <v>522</v>
      </c>
      <c r="H186" s="188">
        <v>1390</v>
      </c>
      <c r="I186" s="277"/>
    </row>
    <row r="187" spans="1:9" ht="16.5" thickBot="1">
      <c r="A187" s="51" t="s">
        <v>116</v>
      </c>
      <c r="B187" s="52"/>
      <c r="C187" s="52"/>
      <c r="D187" s="52"/>
      <c r="E187" s="52"/>
      <c r="F187" s="52"/>
      <c r="G187" s="76"/>
      <c r="H187" s="184">
        <f>H176+H181</f>
        <v>38316.5</v>
      </c>
      <c r="I187" s="276">
        <f>I176+I181</f>
        <v>19518</v>
      </c>
    </row>
  </sheetData>
  <mergeCells count="1">
    <mergeCell ref="A7:I7"/>
  </mergeCells>
  <printOptions horizontalCentered="1"/>
  <pageMargins left="0.3937007874015748" right="0.2755905511811024" top="0.5118110236220472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Калашникова Ирина Александровна</cp:lastModifiedBy>
  <cp:lastPrinted>2006-08-22T08:09:04Z</cp:lastPrinted>
  <dcterms:created xsi:type="dcterms:W3CDTF">2002-11-11T07:39:40Z</dcterms:created>
  <dcterms:modified xsi:type="dcterms:W3CDTF">2006-08-22T08:09:08Z</dcterms:modified>
  <cp:category/>
  <cp:version/>
  <cp:contentType/>
  <cp:contentStatus/>
</cp:coreProperties>
</file>