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3"/>
  </bookViews>
  <sheets>
    <sheet name="Прилож № 2" sheetId="1" r:id="rId1"/>
    <sheet name="Прилож №3" sheetId="2" r:id="rId2"/>
    <sheet name="Прилож № 4" sheetId="3" r:id="rId3"/>
    <sheet name="Прилож №5" sheetId="4" r:id="rId4"/>
  </sheets>
  <definedNames/>
  <calcPr fullCalcOnLoad="1"/>
</workbook>
</file>

<file path=xl/sharedStrings.xml><?xml version="1.0" encoding="utf-8"?>
<sst xmlns="http://schemas.openxmlformats.org/spreadsheetml/2006/main" count="1012" uniqueCount="215">
  <si>
    <t>Наименование</t>
  </si>
  <si>
    <t>029</t>
  </si>
  <si>
    <t>Коммунальное хозяйство</t>
  </si>
  <si>
    <t>443</t>
  </si>
  <si>
    <t>Социальная политика</t>
  </si>
  <si>
    <t>Образование</t>
  </si>
  <si>
    <t>Общее образование</t>
  </si>
  <si>
    <t>260</t>
  </si>
  <si>
    <t>262</t>
  </si>
  <si>
    <t>264</t>
  </si>
  <si>
    <t>412</t>
  </si>
  <si>
    <t>327</t>
  </si>
  <si>
    <t>ФКРП</t>
  </si>
  <si>
    <t>ФКЦР</t>
  </si>
  <si>
    <t>ФКВР</t>
  </si>
  <si>
    <t>Общегосударственные  вопросы</t>
  </si>
  <si>
    <t>0100</t>
  </si>
  <si>
    <t>001 00 00</t>
  </si>
  <si>
    <t>Руководство и управление в сфере установленных  функций</t>
  </si>
  <si>
    <t xml:space="preserve">Национальная безопасность и правоохранительная </t>
  </si>
  <si>
    <t>деятельность</t>
  </si>
  <si>
    <t>0300</t>
  </si>
  <si>
    <t>Жилищно-коммунальное хозяйство</t>
  </si>
  <si>
    <t>0500</t>
  </si>
  <si>
    <t>0501</t>
  </si>
  <si>
    <t>350 00 00</t>
  </si>
  <si>
    <t>0502</t>
  </si>
  <si>
    <t>Мероприятия по благоустройству городских и сельских</t>
  </si>
  <si>
    <t>0700</t>
  </si>
  <si>
    <t>Обеспечение деятельности подведомственных учреждений</t>
  </si>
  <si>
    <t>0702</t>
  </si>
  <si>
    <t>Школы-детские сады,школы начальные,неполные средние</t>
  </si>
  <si>
    <t>и средние</t>
  </si>
  <si>
    <t>421 00 00</t>
  </si>
  <si>
    <t>Молодежная политика и оздоровление детей</t>
  </si>
  <si>
    <t>0707</t>
  </si>
  <si>
    <t>Культура,кинематография и средства</t>
  </si>
  <si>
    <t>масовой информации</t>
  </si>
  <si>
    <t>Культура</t>
  </si>
  <si>
    <t>0801</t>
  </si>
  <si>
    <t xml:space="preserve">Дворцы и  дома культуры, другие учреждения культуры </t>
  </si>
  <si>
    <t>и средств массовой информации</t>
  </si>
  <si>
    <t>440 00 00</t>
  </si>
  <si>
    <t>0800</t>
  </si>
  <si>
    <t>массовой информации</t>
  </si>
  <si>
    <t>1000</t>
  </si>
  <si>
    <t>Охрана окружающей среды</t>
  </si>
  <si>
    <t>0600</t>
  </si>
  <si>
    <t>Другие вопросы в области охраны окружающей среды</t>
  </si>
  <si>
    <t>0604</t>
  </si>
  <si>
    <t>Природоохранные мероприятия</t>
  </si>
  <si>
    <t>Пенсионное обеспечение</t>
  </si>
  <si>
    <t>1001</t>
  </si>
  <si>
    <t>000 00 00</t>
  </si>
  <si>
    <t>0000</t>
  </si>
  <si>
    <t>000</t>
  </si>
  <si>
    <t>Центральный аппарат</t>
  </si>
  <si>
    <t>005</t>
  </si>
  <si>
    <t>197</t>
  </si>
  <si>
    <t>Поддержка коммунального хозяйства</t>
  </si>
  <si>
    <t>поселений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</si>
  <si>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</si>
  <si>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</si>
  <si>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</si>
  <si>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</si>
  <si>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</si>
  <si>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</si>
  <si>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</si>
  <si>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</si>
  <si>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</si>
  <si>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</si>
  <si>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Национальная экономика</t>
  </si>
  <si>
    <t>0400</t>
  </si>
  <si>
    <t>Мероприятия по благоустройству городских и</t>
  </si>
  <si>
    <t>сельских поселений</t>
  </si>
  <si>
    <t>Управление образования</t>
  </si>
  <si>
    <t>Жилищное хозяйство</t>
  </si>
  <si>
    <t>Непрограммные инвестиции в основные фонды</t>
  </si>
  <si>
    <t>102 00 00</t>
  </si>
  <si>
    <t>214</t>
  </si>
  <si>
    <t>ИТОГО РАСХОДОВ</t>
  </si>
  <si>
    <t>Расходы городского бюджета, распределяемые по ведомст-</t>
  </si>
  <si>
    <t xml:space="preserve">венной классификации(структуре) расходов, в процессе </t>
  </si>
  <si>
    <t>исполнения городского бюджета в соответствующем</t>
  </si>
  <si>
    <t>финансовом году.</t>
  </si>
  <si>
    <t xml:space="preserve">Национальная безопасность и правоохрани- </t>
  </si>
  <si>
    <t>тельная  деятельность(фонд "Правопорядок")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</si>
  <si>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</si>
  <si>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</si>
  <si>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</si>
  <si>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</si>
  <si>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</si>
  <si>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</si>
  <si>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</si>
  <si>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</si>
  <si>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 xml:space="preserve">            в том числе</t>
  </si>
  <si>
    <t xml:space="preserve">                      ВСЕГО</t>
  </si>
  <si>
    <t>ФОТ</t>
  </si>
  <si>
    <t>Комитет по управлению имуществом г.Долгопрудный</t>
  </si>
  <si>
    <t xml:space="preserve">                                 Итого</t>
  </si>
  <si>
    <t>351 00 00</t>
  </si>
  <si>
    <t xml:space="preserve">Другие вопросы в области национальной безопасности и </t>
  </si>
  <si>
    <t>правоохранительной деятельности</t>
  </si>
  <si>
    <t>0313</t>
  </si>
  <si>
    <t>Другие вопросы в области жилищно-коммунального</t>
  </si>
  <si>
    <t xml:space="preserve"> хозяйства</t>
  </si>
  <si>
    <t>0504</t>
  </si>
  <si>
    <t>Охрана окружающей среды(фонд "Экология")</t>
  </si>
  <si>
    <t>Другие вопросы в области национальной безопасности и</t>
  </si>
  <si>
    <t>хозяйства</t>
  </si>
  <si>
    <t xml:space="preserve"> Комитет по управлению имуществом </t>
  </si>
  <si>
    <t>г. Долгопрудный</t>
  </si>
  <si>
    <t>Выполнение других обязательств государства</t>
  </si>
  <si>
    <t>Другие общегосударственные вопросы</t>
  </si>
  <si>
    <t>0115</t>
  </si>
  <si>
    <t>Транспорт</t>
  </si>
  <si>
    <t>0408</t>
  </si>
  <si>
    <t>Дорожное хозяйство</t>
  </si>
  <si>
    <t>315 00 00</t>
  </si>
  <si>
    <t>Отдельные мероприятия в области дорожного хозяйства</t>
  </si>
  <si>
    <t>Реализация государственных функций, связанных  с обеспе-</t>
  </si>
  <si>
    <t>чением национальной безопасности и правоохранительной</t>
  </si>
  <si>
    <t>деятельности</t>
  </si>
  <si>
    <t>247 00 00</t>
  </si>
  <si>
    <t>216</t>
  </si>
  <si>
    <t>365</t>
  </si>
  <si>
    <t>Субсидии</t>
  </si>
  <si>
    <t>412 00 00</t>
  </si>
  <si>
    <t>Реализация государственных функций в области охраны</t>
  </si>
  <si>
    <t>окружающей среды</t>
  </si>
  <si>
    <t>001</t>
  </si>
  <si>
    <t>Поддержка  жилищного хозяйства</t>
  </si>
  <si>
    <t>Мероприятия в области жилищного хозяйства по строитель-</t>
  </si>
  <si>
    <t>ству, реконструкции, приобретению жилых домов</t>
  </si>
  <si>
    <t>Поддержка  коммунального хозяйства</t>
  </si>
  <si>
    <t>006</t>
  </si>
  <si>
    <t>007</t>
  </si>
  <si>
    <t>Реализация государственных функций, связанных с обеспе-</t>
  </si>
  <si>
    <t>"Инвестиционный фонд "и фонд" Благоустройство"</t>
  </si>
  <si>
    <r>
      <t>Коммунальное хозяйство(</t>
    </r>
    <r>
      <rPr>
        <b/>
        <sz val="12"/>
        <rFont val="Times New Roman Cyr"/>
        <family val="1"/>
      </rPr>
      <t>Фонд "Благоустройство"</t>
    </r>
    <r>
      <rPr>
        <sz val="10"/>
        <rFont val="Times New Roman Cyr"/>
        <family val="1"/>
      </rPr>
      <t>)</t>
    </r>
  </si>
  <si>
    <r>
      <t xml:space="preserve"> хозяйства  (</t>
    </r>
    <r>
      <rPr>
        <b/>
        <sz val="12"/>
        <rFont val="Times New Roman Cyr"/>
        <family val="1"/>
      </rPr>
      <t>Инвестиционный фонд</t>
    </r>
    <r>
      <rPr>
        <sz val="10"/>
        <rFont val="Times New Roman Cyr"/>
        <family val="1"/>
      </rPr>
      <t>)</t>
    </r>
  </si>
  <si>
    <t xml:space="preserve">                Текущие и капитальные расходы  бюджета  города на 2006 год                                 </t>
  </si>
  <si>
    <t xml:space="preserve"> по разделам и подразделам функциональной классификации расходов бюджетов Российской  Федерации</t>
  </si>
  <si>
    <t>Расходы  бюджета  города на 2006 год по разделам, подразделам, целевым статьям</t>
  </si>
  <si>
    <t xml:space="preserve"> и видам расходов функциональной классификации расходов бюджетов Российской Федерации</t>
  </si>
  <si>
    <t>местного самоуправления, управлений и комитетов</t>
  </si>
  <si>
    <t>Строительство объектов общегражданского назначения</t>
  </si>
  <si>
    <t>Приложение № 5</t>
  </si>
  <si>
    <t>0602</t>
  </si>
  <si>
    <t>410 00 00</t>
  </si>
  <si>
    <t>МУП "Архитектура "</t>
  </si>
  <si>
    <t>011</t>
  </si>
  <si>
    <t>Комитет по физической культуре, спорту,туризму и делам молодежи</t>
  </si>
  <si>
    <t>431 00 00</t>
  </si>
  <si>
    <t>Организационно-воспитательная работа с молодежью</t>
  </si>
  <si>
    <t>Проведение мероприятий для детей и молодежи</t>
  </si>
  <si>
    <t>Состояние окружающей среды и природопользования</t>
  </si>
  <si>
    <t>447</t>
  </si>
  <si>
    <t>411</t>
  </si>
  <si>
    <t>Меропрития в области коммунального хозяйства по развитию , реконструкции и замене инженерных сетей</t>
  </si>
  <si>
    <t xml:space="preserve">Мероприятия в области коммунального хозяйства по развитию, </t>
  </si>
  <si>
    <t>реконструкции и замене инженерных сетей</t>
  </si>
  <si>
    <t>Фонд софинансирования социальных расходов</t>
  </si>
  <si>
    <t>515 00 00</t>
  </si>
  <si>
    <t>МУП "Управление капитального строительства"</t>
  </si>
  <si>
    <t>010</t>
  </si>
  <si>
    <t xml:space="preserve">Коммунальное хозяйство </t>
  </si>
  <si>
    <t xml:space="preserve"> фонд " Благоустройство"</t>
  </si>
  <si>
    <t>Охрана окружающей среды (фонд "Экология")</t>
  </si>
  <si>
    <t>1006</t>
  </si>
  <si>
    <t>505 00 00</t>
  </si>
  <si>
    <t>Другие вопросы в области социальной политики</t>
  </si>
  <si>
    <t>Меры социальной поддержки граждан</t>
  </si>
  <si>
    <t>Оказание социальной помощи</t>
  </si>
  <si>
    <t>550 00 00</t>
  </si>
  <si>
    <t>483</t>
  </si>
  <si>
    <t>Управление администрации города по работе с населением в микрорайонах Шереметьевский,Хлебниково, Павельцево</t>
  </si>
  <si>
    <t>410</t>
  </si>
  <si>
    <t>Детские дома</t>
  </si>
  <si>
    <t>424 00 00</t>
  </si>
  <si>
    <t>Дошкольное образование</t>
  </si>
  <si>
    <t>0701</t>
  </si>
  <si>
    <t>Детские дошкольные учреждения</t>
  </si>
  <si>
    <t>420 00 00</t>
  </si>
  <si>
    <t>ООО "Управляющая компания</t>
  </si>
  <si>
    <t xml:space="preserve">                 " ЖилКомСервис"</t>
  </si>
  <si>
    <t>009</t>
  </si>
  <si>
    <t>Поддержка жилищного хозяйства</t>
  </si>
  <si>
    <t xml:space="preserve">Муниципальное учреждение здравоохранения </t>
  </si>
  <si>
    <t>004</t>
  </si>
  <si>
    <t xml:space="preserve">                        "ДЦГБ"</t>
  </si>
  <si>
    <t>Здравоохранение и спорт</t>
  </si>
  <si>
    <t>0900</t>
  </si>
  <si>
    <t xml:space="preserve">Здравоохранение </t>
  </si>
  <si>
    <t>0901</t>
  </si>
  <si>
    <t>Больницы, клиники, госпитали,медико-санитарные части</t>
  </si>
  <si>
    <t>470 00 00</t>
  </si>
  <si>
    <t>Детские дома(</t>
  </si>
  <si>
    <t xml:space="preserve">Мероприятия в области жилищного хозяйства </t>
  </si>
  <si>
    <t>по строительству, реконструкции, приобретению жилых домов</t>
  </si>
  <si>
    <t>Приложение №2</t>
  </si>
  <si>
    <t>к решению Совета депутатов</t>
  </si>
  <si>
    <t>от ____________2006г №_______</t>
  </si>
  <si>
    <t>Приложение № 2</t>
  </si>
  <si>
    <t xml:space="preserve">к НРСД от 26.12.2005г №80-нр </t>
  </si>
  <si>
    <t>Приложение №  3</t>
  </si>
  <si>
    <t>от __________2006г №_______</t>
  </si>
  <si>
    <t xml:space="preserve">к НРСД от 26.12.2005г. №80-нр </t>
  </si>
  <si>
    <t>Приложение № 4</t>
  </si>
  <si>
    <t>от _________2006г №_______</t>
  </si>
  <si>
    <t>к НРСД  от 26.12.2005г.№80-нр</t>
  </si>
  <si>
    <t>Ведомственная структура расходов  бюджета города на 2006 г.</t>
  </si>
  <si>
    <t>от _________2006г №________</t>
  </si>
  <si>
    <t>к НРСД от 26.12.2005г. №80-нр</t>
  </si>
  <si>
    <t xml:space="preserve">          Распределение ассигнований на 2006 год на содержание органов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</si>
</sst>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9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2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0" fillId="0" borderId="22" xfId="0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3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3" fillId="0" borderId="30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32" xfId="0" applyNumberFormat="1" applyFont="1" applyBorder="1" applyAlignment="1">
      <alignment/>
    </xf>
    <xf numFmtId="0" fontId="0" fillId="0" borderId="18" xfId="0" applyBorder="1" applyAlignment="1">
      <alignment/>
    </xf>
    <xf numFmtId="49" fontId="0" fillId="0" borderId="16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26" xfId="0" applyFont="1" applyBorder="1" applyAlignment="1">
      <alignment/>
    </xf>
    <xf numFmtId="49" fontId="1" fillId="0" borderId="26" xfId="0" applyNumberFormat="1" applyFont="1" applyBorder="1" applyAlignment="1">
      <alignment/>
    </xf>
    <xf numFmtId="0" fontId="0" fillId="0" borderId="30" xfId="0" applyBorder="1" applyAlignment="1">
      <alignment/>
    </xf>
    <xf numFmtId="49" fontId="1" fillId="0" borderId="35" xfId="0" applyNumberFormat="1" applyFont="1" applyBorder="1" applyAlignment="1">
      <alignment/>
    </xf>
    <xf numFmtId="0" fontId="4" fillId="0" borderId="26" xfId="0" applyFont="1" applyBorder="1" applyAlignment="1">
      <alignment/>
    </xf>
    <xf numFmtId="49" fontId="2" fillId="0" borderId="36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39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6" fillId="0" borderId="41" xfId="0" applyFont="1" applyBorder="1" applyAlignment="1">
      <alignment/>
    </xf>
    <xf numFmtId="49" fontId="3" fillId="0" borderId="42" xfId="0" applyNumberFormat="1" applyFont="1" applyBorder="1" applyAlignment="1">
      <alignment/>
    </xf>
    <xf numFmtId="0" fontId="3" fillId="0" borderId="43" xfId="0" applyFont="1" applyBorder="1" applyAlignment="1">
      <alignment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3" fillId="0" borderId="41" xfId="0" applyFont="1" applyBorder="1" applyAlignment="1">
      <alignment/>
    </xf>
    <xf numFmtId="49" fontId="1" fillId="0" borderId="36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44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7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64" fontId="7" fillId="0" borderId="39" xfId="0" applyNumberFormat="1" applyFont="1" applyBorder="1" applyAlignment="1">
      <alignment/>
    </xf>
    <xf numFmtId="164" fontId="7" fillId="0" borderId="36" xfId="0" applyNumberFormat="1" applyFont="1" applyBorder="1" applyAlignment="1">
      <alignment/>
    </xf>
    <xf numFmtId="164" fontId="5" fillId="0" borderId="37" xfId="0" applyNumberFormat="1" applyFont="1" applyBorder="1" applyAlignment="1">
      <alignment/>
    </xf>
    <xf numFmtId="164" fontId="7" fillId="0" borderId="42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47" xfId="0" applyBorder="1" applyAlignment="1">
      <alignment/>
    </xf>
    <xf numFmtId="164" fontId="3" fillId="0" borderId="48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3" fillId="0" borderId="49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164" fontId="3" fillId="0" borderId="50" xfId="0" applyNumberFormat="1" applyFon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18" xfId="0" applyNumberFormat="1" applyBorder="1" applyAlignment="1">
      <alignment/>
    </xf>
    <xf numFmtId="49" fontId="6" fillId="0" borderId="42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51" xfId="0" applyNumberFormat="1" applyFont="1" applyBorder="1" applyAlignment="1">
      <alignment/>
    </xf>
    <xf numFmtId="164" fontId="7" fillId="0" borderId="52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1" fillId="0" borderId="53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56" xfId="0" applyFont="1" applyBorder="1" applyAlignment="1">
      <alignment/>
    </xf>
    <xf numFmtId="49" fontId="0" fillId="0" borderId="3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64" fontId="5" fillId="0" borderId="57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1" fillId="0" borderId="58" xfId="0" applyNumberFormat="1" applyFont="1" applyBorder="1" applyAlignment="1">
      <alignment/>
    </xf>
    <xf numFmtId="49" fontId="3" fillId="0" borderId="41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1" fillId="0" borderId="59" xfId="0" applyNumberFormat="1" applyFont="1" applyBorder="1" applyAlignment="1">
      <alignment/>
    </xf>
    <xf numFmtId="49" fontId="2" fillId="0" borderId="60" xfId="0" applyNumberFormat="1" applyFont="1" applyBorder="1" applyAlignment="1">
      <alignment/>
    </xf>
    <xf numFmtId="49" fontId="2" fillId="0" borderId="59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1" fillId="0" borderId="61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0" fontId="0" fillId="0" borderId="62" xfId="0" applyNumberFormat="1" applyBorder="1" applyAlignment="1">
      <alignment/>
    </xf>
    <xf numFmtId="0" fontId="1" fillId="0" borderId="63" xfId="0" applyNumberFormat="1" applyFont="1" applyBorder="1" applyAlignment="1">
      <alignment/>
    </xf>
    <xf numFmtId="0" fontId="1" fillId="0" borderId="64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65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66" xfId="0" applyNumberFormat="1" applyBorder="1" applyAlignment="1">
      <alignment/>
    </xf>
    <xf numFmtId="0" fontId="0" fillId="0" borderId="67" xfId="0" applyNumberFormat="1" applyBorder="1" applyAlignment="1">
      <alignment/>
    </xf>
    <xf numFmtId="0" fontId="0" fillId="0" borderId="68" xfId="0" applyNumberFormat="1" applyBorder="1" applyAlignment="1">
      <alignment/>
    </xf>
    <xf numFmtId="0" fontId="0" fillId="0" borderId="69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0" fillId="0" borderId="70" xfId="0" applyNumberFormat="1" applyBorder="1" applyAlignment="1">
      <alignment/>
    </xf>
    <xf numFmtId="0" fontId="0" fillId="0" borderId="34" xfId="0" applyNumberFormat="1" applyBorder="1" applyAlignment="1">
      <alignment/>
    </xf>
    <xf numFmtId="164" fontId="5" fillId="0" borderId="4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7" fillId="0" borderId="38" xfId="0" applyNumberFormat="1" applyFont="1" applyBorder="1" applyAlignment="1">
      <alignment/>
    </xf>
    <xf numFmtId="49" fontId="3" fillId="0" borderId="63" xfId="0" applyNumberFormat="1" applyFont="1" applyBorder="1" applyAlignment="1">
      <alignment/>
    </xf>
    <xf numFmtId="49" fontId="1" fillId="0" borderId="63" xfId="0" applyNumberFormat="1" applyFont="1" applyBorder="1" applyAlignment="1">
      <alignment/>
    </xf>
    <xf numFmtId="49" fontId="1" fillId="0" borderId="64" xfId="0" applyNumberFormat="1" applyFont="1" applyBorder="1" applyAlignment="1">
      <alignment/>
    </xf>
    <xf numFmtId="49" fontId="1" fillId="0" borderId="61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63" xfId="0" applyNumberFormat="1" applyFont="1" applyBorder="1" applyAlignment="1">
      <alignment/>
    </xf>
    <xf numFmtId="49" fontId="3" fillId="0" borderId="65" xfId="0" applyNumberFormat="1" applyFont="1" applyBorder="1" applyAlignment="1">
      <alignment/>
    </xf>
    <xf numFmtId="49" fontId="2" fillId="0" borderId="71" xfId="0" applyNumberFormat="1" applyFont="1" applyBorder="1" applyAlignment="1">
      <alignment/>
    </xf>
    <xf numFmtId="49" fontId="3" fillId="0" borderId="7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56" xfId="0" applyFont="1" applyBorder="1" applyAlignment="1">
      <alignment wrapText="1"/>
    </xf>
    <xf numFmtId="49" fontId="1" fillId="0" borderId="60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72" xfId="0" applyNumberFormat="1" applyFont="1" applyBorder="1" applyAlignment="1">
      <alignment/>
    </xf>
    <xf numFmtId="49" fontId="1" fillId="0" borderId="51" xfId="0" applyNumberFormat="1" applyFont="1" applyBorder="1" applyAlignment="1">
      <alignment/>
    </xf>
    <xf numFmtId="164" fontId="5" fillId="0" borderId="50" xfId="0" applyNumberFormat="1" applyFont="1" applyBorder="1" applyAlignment="1">
      <alignment/>
    </xf>
    <xf numFmtId="164" fontId="5" fillId="0" borderId="73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49" fontId="1" fillId="0" borderId="74" xfId="0" applyNumberFormat="1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7" xfId="0" applyFont="1" applyBorder="1" applyAlignment="1">
      <alignment/>
    </xf>
    <xf numFmtId="164" fontId="1" fillId="0" borderId="5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49" fontId="1" fillId="0" borderId="54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49" fontId="2" fillId="0" borderId="22" xfId="0" applyNumberFormat="1" applyFont="1" applyBorder="1" applyAlignment="1">
      <alignment/>
    </xf>
    <xf numFmtId="49" fontId="2" fillId="0" borderId="54" xfId="0" applyNumberFormat="1" applyFont="1" applyBorder="1" applyAlignment="1">
      <alignment/>
    </xf>
    <xf numFmtId="49" fontId="1" fillId="0" borderId="56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0" fillId="0" borderId="39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49" fontId="0" fillId="0" borderId="30" xfId="0" applyNumberFormat="1" applyFont="1" applyBorder="1" applyAlignment="1">
      <alignment/>
    </xf>
    <xf numFmtId="49" fontId="2" fillId="0" borderId="64" xfId="0" applyNumberFormat="1" applyFont="1" applyBorder="1" applyAlignment="1">
      <alignment/>
    </xf>
    <xf numFmtId="49" fontId="1" fillId="0" borderId="71" xfId="0" applyNumberFormat="1" applyFont="1" applyBorder="1" applyAlignment="1">
      <alignment/>
    </xf>
    <xf numFmtId="49" fontId="1" fillId="0" borderId="65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0" fontId="1" fillId="0" borderId="5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9" xfId="0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0" fontId="2" fillId="0" borderId="51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32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1" fillId="0" borderId="37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56" xfId="0" applyFont="1" applyBorder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2" fillId="0" borderId="43" xfId="0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56" xfId="0" applyNumberFormat="1" applyFont="1" applyBorder="1" applyAlignment="1">
      <alignment/>
    </xf>
    <xf numFmtId="49" fontId="3" fillId="0" borderId="43" xfId="0" applyNumberFormat="1" applyFont="1" applyBorder="1" applyAlignment="1">
      <alignment/>
    </xf>
    <xf numFmtId="49" fontId="1" fillId="0" borderId="55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0" fontId="1" fillId="0" borderId="61" xfId="0" applyFont="1" applyBorder="1" applyAlignment="1">
      <alignment/>
    </xf>
    <xf numFmtId="0" fontId="1" fillId="0" borderId="55" xfId="0" applyFont="1" applyBorder="1" applyAlignment="1">
      <alignment wrapText="1"/>
    </xf>
    <xf numFmtId="49" fontId="1" fillId="0" borderId="2" xfId="0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49" fontId="2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/>
    </xf>
    <xf numFmtId="0" fontId="3" fillId="0" borderId="60" xfId="0" applyFont="1" applyBorder="1" applyAlignment="1">
      <alignment wrapText="1"/>
    </xf>
    <xf numFmtId="49" fontId="3" fillId="0" borderId="13" xfId="0" applyNumberFormat="1" applyFont="1" applyBorder="1" applyAlignment="1">
      <alignment horizontal="right"/>
    </xf>
    <xf numFmtId="164" fontId="3" fillId="0" borderId="44" xfId="0" applyNumberFormat="1" applyFont="1" applyBorder="1" applyAlignment="1">
      <alignment/>
    </xf>
    <xf numFmtId="0" fontId="3" fillId="0" borderId="74" xfId="0" applyFont="1" applyBorder="1" applyAlignment="1">
      <alignment wrapText="1"/>
    </xf>
    <xf numFmtId="49" fontId="3" fillId="0" borderId="72" xfId="0" applyNumberFormat="1" applyFont="1" applyBorder="1" applyAlignment="1">
      <alignment/>
    </xf>
    <xf numFmtId="49" fontId="3" fillId="0" borderId="72" xfId="0" applyNumberFormat="1" applyFont="1" applyBorder="1" applyAlignment="1">
      <alignment horizontal="right"/>
    </xf>
    <xf numFmtId="0" fontId="3" fillId="0" borderId="60" xfId="0" applyFont="1" applyBorder="1" applyAlignment="1">
      <alignment/>
    </xf>
    <xf numFmtId="0" fontId="3" fillId="0" borderId="74" xfId="0" applyFont="1" applyBorder="1" applyAlignment="1">
      <alignment/>
    </xf>
    <xf numFmtId="49" fontId="1" fillId="0" borderId="70" xfId="0" applyNumberFormat="1" applyFont="1" applyBorder="1" applyAlignment="1">
      <alignment/>
    </xf>
    <xf numFmtId="49" fontId="1" fillId="0" borderId="62" xfId="0" applyNumberFormat="1" applyFont="1" applyBorder="1" applyAlignment="1">
      <alignment/>
    </xf>
    <xf numFmtId="49" fontId="2" fillId="0" borderId="67" xfId="0" applyNumberFormat="1" applyFont="1" applyBorder="1" applyAlignment="1">
      <alignment/>
    </xf>
    <xf numFmtId="49" fontId="1" fillId="0" borderId="68" xfId="0" applyNumberFormat="1" applyFont="1" applyBorder="1" applyAlignment="1">
      <alignment/>
    </xf>
    <xf numFmtId="49" fontId="1" fillId="0" borderId="67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164" fontId="2" fillId="0" borderId="70" xfId="0" applyNumberFormat="1" applyFont="1" applyBorder="1" applyAlignment="1">
      <alignment/>
    </xf>
    <xf numFmtId="164" fontId="1" fillId="0" borderId="70" xfId="0" applyNumberFormat="1" applyFont="1" applyBorder="1" applyAlignment="1">
      <alignment/>
    </xf>
    <xf numFmtId="164" fontId="1" fillId="0" borderId="62" xfId="0" applyNumberFormat="1" applyFont="1" applyBorder="1" applyAlignment="1">
      <alignment/>
    </xf>
    <xf numFmtId="164" fontId="2" fillId="0" borderId="6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68" xfId="0" applyNumberFormat="1" applyFont="1" applyBorder="1" applyAlignment="1">
      <alignment/>
    </xf>
    <xf numFmtId="164" fontId="1" fillId="0" borderId="67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3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8" xfId="0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0" fontId="2" fillId="0" borderId="42" xfId="0" applyFont="1" applyBorder="1" applyAlignment="1">
      <alignment/>
    </xf>
    <xf numFmtId="49" fontId="1" fillId="0" borderId="75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" fillId="0" borderId="73" xfId="0" applyNumberFormat="1" applyFont="1" applyBorder="1" applyAlignment="1">
      <alignment/>
    </xf>
    <xf numFmtId="0" fontId="1" fillId="0" borderId="64" xfId="0" applyFont="1" applyBorder="1" applyAlignment="1">
      <alignment/>
    </xf>
    <xf numFmtId="164" fontId="5" fillId="0" borderId="6" xfId="0" applyNumberFormat="1" applyFont="1" applyBorder="1" applyAlignment="1">
      <alignment/>
    </xf>
    <xf numFmtId="0" fontId="3" fillId="0" borderId="31" xfId="0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62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164" fontId="7" fillId="0" borderId="8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5" fillId="0" borderId="4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164" fontId="7" fillId="0" borderId="4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3" fillId="0" borderId="26" xfId="0" applyFont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26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39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40">
      <selection activeCell="A3" sqref="A3"/>
    </sheetView>
  </sheetViews>
  <sheetFormatPr defaultColWidth="8.796875" defaultRowHeight="15"/>
  <cols>
    <col min="1" max="1" width="44.5" style="0" customWidth="1"/>
    <col min="2" max="2" width="5.8984375" style="1" customWidth="1"/>
    <col min="3" max="3" width="4.8984375" style="1" customWidth="1"/>
    <col min="4" max="4" width="7.59765625" style="92" customWidth="1"/>
    <col min="5" max="5" width="7.69921875" style="1" customWidth="1"/>
    <col min="6" max="6" width="0.1015625" style="1" hidden="1" customWidth="1"/>
    <col min="7" max="7" width="6.5" style="0" customWidth="1"/>
    <col min="8" max="8" width="8.59765625" style="0" customWidth="1"/>
    <col min="9" max="9" width="7.69921875" style="0" customWidth="1"/>
    <col min="10" max="10" width="8" style="0" customWidth="1"/>
  </cols>
  <sheetData>
    <row r="1" ht="15.75">
      <c r="E1" s="318" t="s">
        <v>200</v>
      </c>
    </row>
    <row r="2" ht="15.75">
      <c r="D2" s="318" t="s">
        <v>201</v>
      </c>
    </row>
    <row r="3" ht="15.75">
      <c r="D3" s="318" t="s">
        <v>202</v>
      </c>
    </row>
    <row r="4" ht="15.75">
      <c r="E4" s="318" t="s">
        <v>203</v>
      </c>
    </row>
    <row r="5" ht="15.75">
      <c r="D5" s="318" t="s">
        <v>204</v>
      </c>
    </row>
    <row r="7" spans="1:8" ht="15.75">
      <c r="A7" s="331" t="s">
        <v>141</v>
      </c>
      <c r="B7" s="331"/>
      <c r="C7" s="331"/>
      <c r="D7" s="331"/>
      <c r="E7" s="331"/>
      <c r="F7" s="331"/>
      <c r="G7" s="331"/>
      <c r="H7" s="331"/>
    </row>
    <row r="8" spans="1:8" ht="30" customHeight="1">
      <c r="A8" s="332" t="s">
        <v>142</v>
      </c>
      <c r="B8" s="332"/>
      <c r="C8" s="332"/>
      <c r="D8" s="332"/>
      <c r="E8" s="332"/>
      <c r="F8" s="332"/>
      <c r="G8" s="332"/>
      <c r="H8" s="332"/>
    </row>
    <row r="9" spans="1:8" ht="14.25" customHeight="1" thickBot="1">
      <c r="A9" s="319"/>
      <c r="B9" s="319"/>
      <c r="C9" s="319"/>
      <c r="D9" s="319"/>
      <c r="E9" s="319"/>
      <c r="F9" s="319"/>
      <c r="G9" s="319"/>
      <c r="H9" s="319"/>
    </row>
    <row r="10" spans="1:10" ht="16.5" thickBot="1">
      <c r="A10" s="28" t="s">
        <v>0</v>
      </c>
      <c r="B10" s="59" t="s">
        <v>92</v>
      </c>
      <c r="C10" s="63" t="s">
        <v>12</v>
      </c>
      <c r="D10" s="93" t="s">
        <v>66</v>
      </c>
      <c r="E10" s="71" t="s">
        <v>93</v>
      </c>
      <c r="F10" s="66"/>
      <c r="G10" s="72"/>
      <c r="H10" s="67"/>
      <c r="I10" s="39"/>
      <c r="J10" s="39"/>
    </row>
    <row r="11" spans="1:10" ht="16.5" thickBot="1">
      <c r="A11" s="57"/>
      <c r="B11" s="60"/>
      <c r="C11" s="64"/>
      <c r="D11" s="94"/>
      <c r="E11" s="26" t="s">
        <v>88</v>
      </c>
      <c r="F11" s="25"/>
      <c r="G11" s="74" t="s">
        <v>94</v>
      </c>
      <c r="H11" s="67"/>
      <c r="I11" s="39"/>
      <c r="J11" s="39"/>
    </row>
    <row r="12" spans="1:10" ht="15.75">
      <c r="A12" s="57"/>
      <c r="B12" s="60"/>
      <c r="C12" s="64"/>
      <c r="D12" s="94"/>
      <c r="E12" s="62" t="s">
        <v>89</v>
      </c>
      <c r="F12" s="25"/>
      <c r="G12" s="68" t="s">
        <v>66</v>
      </c>
      <c r="H12" s="68" t="s">
        <v>90</v>
      </c>
      <c r="I12" s="39"/>
      <c r="J12" s="39"/>
    </row>
    <row r="13" spans="1:10" ht="16.5" thickBot="1">
      <c r="A13" s="58"/>
      <c r="B13" s="61"/>
      <c r="C13" s="65"/>
      <c r="D13" s="95"/>
      <c r="E13" s="27"/>
      <c r="F13" s="73"/>
      <c r="G13" s="55"/>
      <c r="H13" s="69" t="s">
        <v>91</v>
      </c>
      <c r="I13" s="39"/>
      <c r="J13" s="39"/>
    </row>
    <row r="14" spans="1:8" ht="16.5" thickBot="1">
      <c r="A14" s="70" t="s">
        <v>15</v>
      </c>
      <c r="B14" s="86" t="s">
        <v>16</v>
      </c>
      <c r="C14" s="86" t="s">
        <v>54</v>
      </c>
      <c r="D14" s="122">
        <f>D16</f>
        <v>-272</v>
      </c>
      <c r="E14" s="150">
        <f>E16</f>
        <v>-272</v>
      </c>
      <c r="F14" s="150" t="e">
        <f>F16+#REF!</f>
        <v>#REF!</v>
      </c>
      <c r="G14" s="122">
        <f>G16</f>
        <v>0</v>
      </c>
      <c r="H14" s="159"/>
    </row>
    <row r="15" spans="1:8" ht="15.75">
      <c r="A15" s="15" t="s">
        <v>95</v>
      </c>
      <c r="B15" s="83"/>
      <c r="C15" s="175"/>
      <c r="D15" s="99"/>
      <c r="E15" s="97"/>
      <c r="F15" s="152"/>
      <c r="G15" s="101"/>
      <c r="H15" s="160"/>
    </row>
    <row r="16" spans="1:8" ht="16.5" thickBot="1">
      <c r="A16" s="6" t="s">
        <v>113</v>
      </c>
      <c r="B16" s="80" t="s">
        <v>16</v>
      </c>
      <c r="C16" s="173" t="s">
        <v>114</v>
      </c>
      <c r="D16" s="100">
        <f>'Прилож №3'!G12</f>
        <v>-272</v>
      </c>
      <c r="E16" s="100">
        <f>D16-G16</f>
        <v>-272</v>
      </c>
      <c r="F16" s="155"/>
      <c r="G16" s="100"/>
      <c r="H16" s="162"/>
    </row>
    <row r="17" spans="1:8" ht="15.75">
      <c r="A17" s="82" t="s">
        <v>19</v>
      </c>
      <c r="B17" s="121"/>
      <c r="C17" s="176"/>
      <c r="D17" s="99"/>
      <c r="E17" s="99"/>
      <c r="F17" s="156"/>
      <c r="G17" s="167"/>
      <c r="H17" s="160"/>
    </row>
    <row r="18" spans="1:8" ht="16.5" thickBot="1">
      <c r="A18" s="84" t="s">
        <v>20</v>
      </c>
      <c r="B18" s="85" t="s">
        <v>21</v>
      </c>
      <c r="C18" s="178" t="s">
        <v>54</v>
      </c>
      <c r="D18" s="169">
        <f>D21</f>
        <v>421</v>
      </c>
      <c r="E18" s="169">
        <f>E21</f>
        <v>171</v>
      </c>
      <c r="F18" s="169">
        <f>F21</f>
        <v>0</v>
      </c>
      <c r="G18" s="169">
        <f>G21</f>
        <v>250</v>
      </c>
      <c r="H18" s="163"/>
    </row>
    <row r="19" spans="1:8" ht="15.75">
      <c r="A19" s="15" t="s">
        <v>95</v>
      </c>
      <c r="B19" s="83"/>
      <c r="C19" s="170"/>
      <c r="D19" s="97"/>
      <c r="E19" s="97"/>
      <c r="F19" s="152"/>
      <c r="G19" s="101"/>
      <c r="H19" s="160"/>
    </row>
    <row r="20" spans="1:8" ht="15.75">
      <c r="A20" s="17" t="s">
        <v>108</v>
      </c>
      <c r="B20" s="76"/>
      <c r="C20" s="172"/>
      <c r="D20" s="98"/>
      <c r="E20" s="98"/>
      <c r="F20" s="115"/>
      <c r="G20" s="98"/>
      <c r="H20" s="161"/>
    </row>
    <row r="21" spans="1:8" ht="16.5" thickBot="1">
      <c r="A21" s="39" t="s">
        <v>102</v>
      </c>
      <c r="B21" s="27" t="s">
        <v>21</v>
      </c>
      <c r="C21" s="25" t="s">
        <v>103</v>
      </c>
      <c r="D21" s="168">
        <f>'Прилож №3'!G18</f>
        <v>421</v>
      </c>
      <c r="E21" s="98">
        <f>D21-G21</f>
        <v>171</v>
      </c>
      <c r="F21" s="115"/>
      <c r="G21" s="168">
        <v>250</v>
      </c>
      <c r="H21" s="164"/>
    </row>
    <row r="22" spans="1:8" ht="16.5" thickBot="1">
      <c r="A22" s="70" t="s">
        <v>71</v>
      </c>
      <c r="B22" s="86" t="s">
        <v>72</v>
      </c>
      <c r="C22" s="51" t="s">
        <v>54</v>
      </c>
      <c r="D22" s="96">
        <f>D24</f>
        <v>0</v>
      </c>
      <c r="E22" s="96">
        <f>E24</f>
        <v>0</v>
      </c>
      <c r="F22" s="96">
        <f>F24</f>
        <v>0</v>
      </c>
      <c r="G22" s="96">
        <f>G24</f>
        <v>0</v>
      </c>
      <c r="H22" s="96">
        <f>H24</f>
        <v>0</v>
      </c>
    </row>
    <row r="23" spans="1:8" ht="15.75">
      <c r="A23" s="15" t="s">
        <v>95</v>
      </c>
      <c r="B23" s="83"/>
      <c r="C23" s="170"/>
      <c r="D23" s="97"/>
      <c r="E23" s="98"/>
      <c r="F23" s="152"/>
      <c r="G23" s="101"/>
      <c r="H23" s="165"/>
    </row>
    <row r="24" spans="1:8" ht="16.5" thickBot="1">
      <c r="A24" s="15" t="s">
        <v>115</v>
      </c>
      <c r="B24" s="88" t="s">
        <v>72</v>
      </c>
      <c r="C24" s="171" t="s">
        <v>116</v>
      </c>
      <c r="D24" s="97">
        <f>'Прилож №3'!G24</f>
        <v>0</v>
      </c>
      <c r="E24" s="98">
        <f>D24-G24</f>
        <v>0</v>
      </c>
      <c r="F24" s="152"/>
      <c r="G24" s="101"/>
      <c r="H24" s="165"/>
    </row>
    <row r="25" spans="1:8" ht="16.5" thickBot="1">
      <c r="A25" s="70" t="s">
        <v>22</v>
      </c>
      <c r="B25" s="86" t="s">
        <v>23</v>
      </c>
      <c r="C25" s="51" t="s">
        <v>54</v>
      </c>
      <c r="D25" s="96">
        <f>D27+D28+D30</f>
        <v>76539.20000000001</v>
      </c>
      <c r="E25" s="96">
        <f>E27+E28+E30</f>
        <v>90410.1</v>
      </c>
      <c r="F25" s="157">
        <f>F27+F28</f>
        <v>0</v>
      </c>
      <c r="G25" s="96">
        <f>G27+G28+G30</f>
        <v>-13870.9</v>
      </c>
      <c r="H25" s="166"/>
    </row>
    <row r="26" spans="1:8" ht="15.75">
      <c r="A26" s="15" t="s">
        <v>95</v>
      </c>
      <c r="B26" s="81"/>
      <c r="C26" s="170"/>
      <c r="D26" s="97"/>
      <c r="E26" s="97"/>
      <c r="F26" s="152"/>
      <c r="G26" s="101"/>
      <c r="H26" s="165"/>
    </row>
    <row r="27" spans="1:8" ht="15.75">
      <c r="A27" s="17" t="s">
        <v>76</v>
      </c>
      <c r="B27" s="76" t="s">
        <v>23</v>
      </c>
      <c r="C27" s="172" t="s">
        <v>24</v>
      </c>
      <c r="D27" s="98">
        <f>'Прилож №3'!G28</f>
        <v>-7949</v>
      </c>
      <c r="E27" s="98">
        <f>D27-G27</f>
        <v>-32</v>
      </c>
      <c r="F27" s="153"/>
      <c r="G27" s="98">
        <f>-9000+1083</f>
        <v>-7917</v>
      </c>
      <c r="H27" s="161"/>
    </row>
    <row r="28" spans="1:8" ht="15.75">
      <c r="A28" s="6" t="s">
        <v>2</v>
      </c>
      <c r="B28" s="80" t="s">
        <v>23</v>
      </c>
      <c r="C28" s="173" t="s">
        <v>26</v>
      </c>
      <c r="D28" s="100">
        <f>'Прилож №3'!G33</f>
        <v>1712.6</v>
      </c>
      <c r="E28" s="100">
        <f>D28-G28</f>
        <v>1712.6</v>
      </c>
      <c r="F28" s="149"/>
      <c r="G28" s="100"/>
      <c r="H28" s="162"/>
    </row>
    <row r="29" spans="1:8" ht="15.75">
      <c r="A29" s="17" t="s">
        <v>104</v>
      </c>
      <c r="B29" s="76"/>
      <c r="C29" s="172"/>
      <c r="D29" s="98"/>
      <c r="E29" s="100">
        <f>D29-G29</f>
        <v>0</v>
      </c>
      <c r="F29" s="154"/>
      <c r="G29" s="98"/>
      <c r="H29" s="161"/>
    </row>
    <row r="30" spans="1:8" ht="16.5" thickBot="1">
      <c r="A30" s="39" t="s">
        <v>109</v>
      </c>
      <c r="B30" s="62" t="s">
        <v>23</v>
      </c>
      <c r="C30" s="25" t="s">
        <v>106</v>
      </c>
      <c r="D30" s="168">
        <f>'Прилож №3'!G41</f>
        <v>82775.6</v>
      </c>
      <c r="E30" s="100">
        <f>D30-G30</f>
        <v>88729.5</v>
      </c>
      <c r="F30" s="115"/>
      <c r="G30" s="168">
        <f>5515.1-11469</f>
        <v>-5953.9</v>
      </c>
      <c r="H30" s="151"/>
    </row>
    <row r="31" spans="1:8" ht="16.5" thickBot="1">
      <c r="A31" s="70" t="s">
        <v>46</v>
      </c>
      <c r="B31" s="79" t="s">
        <v>47</v>
      </c>
      <c r="C31" s="174" t="s">
        <v>54</v>
      </c>
      <c r="D31" s="96">
        <f>D34+D33</f>
        <v>474.4</v>
      </c>
      <c r="E31" s="96">
        <f>E34+E33</f>
        <v>-1000.0000000000001</v>
      </c>
      <c r="F31" s="158">
        <f>F34</f>
        <v>0</v>
      </c>
      <c r="G31" s="96">
        <f>G34</f>
        <v>1474.4</v>
      </c>
      <c r="H31" s="166"/>
    </row>
    <row r="32" spans="1:8" ht="15.75">
      <c r="A32" s="15" t="s">
        <v>95</v>
      </c>
      <c r="B32" s="75"/>
      <c r="C32" s="175"/>
      <c r="D32" s="97"/>
      <c r="E32" s="97"/>
      <c r="F32" s="152"/>
      <c r="G32" s="101"/>
      <c r="H32" s="165"/>
    </row>
    <row r="33" spans="1:8" ht="15.75">
      <c r="A33" s="132"/>
      <c r="B33" s="62" t="s">
        <v>47</v>
      </c>
      <c r="C33" s="25" t="s">
        <v>148</v>
      </c>
      <c r="D33" s="188">
        <f>'Прилож №3'!G47</f>
        <v>10</v>
      </c>
      <c r="E33" s="100">
        <f>D33-G33</f>
        <v>10</v>
      </c>
      <c r="F33" s="115"/>
      <c r="G33" s="168"/>
      <c r="H33" s="151"/>
    </row>
    <row r="34" spans="1:8" ht="16.5" thickBot="1">
      <c r="A34" s="6" t="s">
        <v>48</v>
      </c>
      <c r="B34" s="80" t="s">
        <v>47</v>
      </c>
      <c r="C34" s="173" t="s">
        <v>49</v>
      </c>
      <c r="D34" s="100">
        <f>'Прилож №3'!G50</f>
        <v>464.4</v>
      </c>
      <c r="E34" s="100">
        <f>D34-G34</f>
        <v>-1010.0000000000001</v>
      </c>
      <c r="F34" s="149"/>
      <c r="G34" s="100">
        <v>1474.4</v>
      </c>
      <c r="H34" s="162"/>
    </row>
    <row r="35" spans="1:8" ht="16.5" thickBot="1">
      <c r="A35" s="70" t="s">
        <v>5</v>
      </c>
      <c r="B35" s="86" t="s">
        <v>28</v>
      </c>
      <c r="C35" s="51" t="s">
        <v>54</v>
      </c>
      <c r="D35" s="96">
        <f>D38+D39+D37</f>
        <v>4058</v>
      </c>
      <c r="E35" s="96">
        <f>E38+E39+E37</f>
        <v>4058</v>
      </c>
      <c r="F35" s="96">
        <f>F38+F39</f>
        <v>0</v>
      </c>
      <c r="G35" s="96">
        <f>G38+G39</f>
        <v>0</v>
      </c>
      <c r="H35" s="96">
        <f>H38+H39</f>
        <v>0</v>
      </c>
    </row>
    <row r="36" spans="1:8" ht="15.75">
      <c r="A36" s="15" t="s">
        <v>95</v>
      </c>
      <c r="B36" s="300"/>
      <c r="C36" s="301"/>
      <c r="D36" s="188"/>
      <c r="E36" s="188"/>
      <c r="F36" s="302"/>
      <c r="G36" s="188"/>
      <c r="H36" s="303"/>
    </row>
    <row r="37" spans="1:8" ht="15.75">
      <c r="A37" s="15" t="s">
        <v>180</v>
      </c>
      <c r="B37" s="5" t="s">
        <v>28</v>
      </c>
      <c r="C37" s="5" t="s">
        <v>181</v>
      </c>
      <c r="D37" s="295">
        <f>'Прилож №3'!G57</f>
        <v>331</v>
      </c>
      <c r="E37" s="98">
        <f>D37-G37</f>
        <v>331</v>
      </c>
      <c r="F37" s="304"/>
      <c r="G37" s="295"/>
      <c r="H37" s="305"/>
    </row>
    <row r="38" spans="1:8" ht="15.75">
      <c r="A38" s="17" t="s">
        <v>6</v>
      </c>
      <c r="B38" s="76" t="s">
        <v>28</v>
      </c>
      <c r="C38" s="172" t="s">
        <v>30</v>
      </c>
      <c r="D38" s="98">
        <f>'Прилож №3'!G60</f>
        <v>1633</v>
      </c>
      <c r="E38" s="98">
        <f>D38-G38</f>
        <v>1633</v>
      </c>
      <c r="F38" s="153"/>
      <c r="G38" s="98"/>
      <c r="H38" s="161"/>
    </row>
    <row r="39" spans="1:8" ht="16.5" thickBot="1">
      <c r="A39" s="17" t="s">
        <v>34</v>
      </c>
      <c r="B39" s="76" t="s">
        <v>28</v>
      </c>
      <c r="C39" s="172" t="s">
        <v>35</v>
      </c>
      <c r="D39" s="98">
        <f>'Прилож №3'!G66</f>
        <v>2094</v>
      </c>
      <c r="E39" s="98">
        <f>D39-G39</f>
        <v>2094</v>
      </c>
      <c r="F39" s="153"/>
      <c r="G39" s="98"/>
      <c r="H39" s="161"/>
    </row>
    <row r="40" spans="1:8" ht="15.75">
      <c r="A40" s="87" t="s">
        <v>36</v>
      </c>
      <c r="B40" s="83"/>
      <c r="C40" s="176"/>
      <c r="D40" s="99"/>
      <c r="E40" s="99"/>
      <c r="F40" s="156" t="s">
        <v>7</v>
      </c>
      <c r="G40" s="167"/>
      <c r="H40" s="160"/>
    </row>
    <row r="41" spans="1:8" ht="16.5" thickBot="1">
      <c r="A41" s="84" t="s">
        <v>37</v>
      </c>
      <c r="B41" s="77" t="s">
        <v>43</v>
      </c>
      <c r="C41" s="177" t="s">
        <v>54</v>
      </c>
      <c r="D41" s="169">
        <f>D43</f>
        <v>-2094</v>
      </c>
      <c r="E41" s="169">
        <f>E43</f>
        <v>-2094</v>
      </c>
      <c r="F41" s="169" t="str">
        <f>F43</f>
        <v>262</v>
      </c>
      <c r="G41" s="169">
        <f>G43</f>
        <v>0</v>
      </c>
      <c r="H41" s="169">
        <f>H43</f>
        <v>0</v>
      </c>
    </row>
    <row r="42" spans="1:8" ht="15.75">
      <c r="A42" s="15" t="s">
        <v>95</v>
      </c>
      <c r="B42" s="75"/>
      <c r="C42" s="175"/>
      <c r="D42" s="97"/>
      <c r="E42" s="97"/>
      <c r="F42" s="152"/>
      <c r="G42" s="101"/>
      <c r="H42" s="165"/>
    </row>
    <row r="43" spans="1:8" ht="16.5" thickBot="1">
      <c r="A43" s="6" t="s">
        <v>38</v>
      </c>
      <c r="B43" s="80" t="s">
        <v>43</v>
      </c>
      <c r="C43" s="173" t="s">
        <v>39</v>
      </c>
      <c r="D43" s="100">
        <f>'Прилож №3'!G72+'Прилож №3'!H7</f>
        <v>-2094</v>
      </c>
      <c r="E43" s="100">
        <f>D43-G43</f>
        <v>-2094</v>
      </c>
      <c r="F43" s="149" t="s">
        <v>8</v>
      </c>
      <c r="G43" s="100"/>
      <c r="H43" s="162"/>
    </row>
    <row r="44" spans="1:8" ht="16.5" thickBot="1">
      <c r="A44" s="299" t="s">
        <v>191</v>
      </c>
      <c r="B44" s="43" t="s">
        <v>192</v>
      </c>
      <c r="C44" s="43"/>
      <c r="D44" s="306">
        <f>D46</f>
        <v>3250.3</v>
      </c>
      <c r="E44" s="317">
        <f>D44-G44</f>
        <v>3250.3</v>
      </c>
      <c r="F44" s="309"/>
      <c r="G44" s="308"/>
      <c r="H44" s="307"/>
    </row>
    <row r="45" spans="1:8" ht="15.75">
      <c r="A45" s="14" t="s">
        <v>95</v>
      </c>
      <c r="B45" s="310"/>
      <c r="C45" s="310"/>
      <c r="D45" s="311"/>
      <c r="E45" s="100"/>
      <c r="F45" s="312"/>
      <c r="G45" s="311"/>
      <c r="H45" s="312"/>
    </row>
    <row r="46" spans="1:8" ht="16.5" thickBot="1">
      <c r="A46" s="313" t="s">
        <v>193</v>
      </c>
      <c r="B46" s="8" t="s">
        <v>192</v>
      </c>
      <c r="C46" s="8" t="s">
        <v>194</v>
      </c>
      <c r="D46" s="314">
        <f>'Прилож №3'!G77</f>
        <v>3250.3</v>
      </c>
      <c r="E46" s="100">
        <f>D46-G46</f>
        <v>3250.3</v>
      </c>
      <c r="F46" s="315"/>
      <c r="G46" s="314"/>
      <c r="H46" s="316"/>
    </row>
    <row r="47" spans="1:8" ht="16.5" thickBot="1">
      <c r="A47" s="70" t="s">
        <v>4</v>
      </c>
      <c r="B47" s="86" t="s">
        <v>45</v>
      </c>
      <c r="C47" s="51" t="s">
        <v>54</v>
      </c>
      <c r="D47" s="96">
        <f>D48</f>
        <v>633</v>
      </c>
      <c r="E47" s="96">
        <f>E48</f>
        <v>633</v>
      </c>
      <c r="F47" s="96">
        <f>F48</f>
        <v>0</v>
      </c>
      <c r="G47" s="96">
        <f>G48</f>
        <v>0</v>
      </c>
      <c r="H47" s="96">
        <f>H48</f>
        <v>0</v>
      </c>
    </row>
    <row r="48" spans="1:8" ht="16.5" thickBot="1">
      <c r="A48" s="15" t="s">
        <v>51</v>
      </c>
      <c r="B48" s="88" t="s">
        <v>45</v>
      </c>
      <c r="C48" s="171" t="s">
        <v>52</v>
      </c>
      <c r="D48" s="101">
        <f>'Прилож №3'!G81</f>
        <v>633</v>
      </c>
      <c r="E48" s="101">
        <f>D48-G48</f>
        <v>633</v>
      </c>
      <c r="F48" s="152"/>
      <c r="G48" s="101"/>
      <c r="H48" s="165"/>
    </row>
    <row r="49" spans="1:8" ht="16.5" thickBot="1">
      <c r="A49" s="78" t="s">
        <v>96</v>
      </c>
      <c r="B49" s="79"/>
      <c r="C49" s="174"/>
      <c r="D49" s="96">
        <f>D14+D18+D22+D25+D31+D35+D41+D47+D44</f>
        <v>83009.90000000001</v>
      </c>
      <c r="E49" s="96">
        <f>E14+E18+E22+E25+E31+E35+E41+E47+E44</f>
        <v>95156.40000000001</v>
      </c>
      <c r="F49" s="96" t="e">
        <f>F14+F18+F22+F25+F31+F35+F41+F47</f>
        <v>#REF!</v>
      </c>
      <c r="G49" s="96">
        <f>G14+G18+G22+G25+G31+G35+G41+G47</f>
        <v>-12146.5</v>
      </c>
      <c r="H49" s="96">
        <f>H14+H18+H22+H25+H31+H35+H41+H47</f>
        <v>0</v>
      </c>
    </row>
  </sheetData>
  <mergeCells count="2">
    <mergeCell ref="A7:H7"/>
    <mergeCell ref="A8:H8"/>
  </mergeCells>
  <printOptions horizontalCentered="1"/>
  <pageMargins left="0.6692913385826772" right="0.4330708661417323" top="0.35433070866141736" bottom="0.3937007874015748" header="0.5118110236220472" footer="0.66929133858267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G33" sqref="G33"/>
    </sheetView>
  </sheetViews>
  <sheetFormatPr defaultColWidth="8.796875" defaultRowHeight="15"/>
  <cols>
    <col min="1" max="1" width="46" style="0" customWidth="1"/>
    <col min="2" max="2" width="5.3984375" style="1" customWidth="1"/>
    <col min="3" max="3" width="6.09765625" style="1" customWidth="1"/>
    <col min="4" max="4" width="8.5" style="1" customWidth="1"/>
    <col min="5" max="5" width="5.69921875" style="1" customWidth="1"/>
    <col min="6" max="6" width="0.1015625" style="1" hidden="1" customWidth="1"/>
    <col min="7" max="7" width="8.69921875" style="23" customWidth="1"/>
  </cols>
  <sheetData>
    <row r="1" spans="2:4" ht="15.75">
      <c r="B1" s="318"/>
      <c r="D1" s="318" t="s">
        <v>205</v>
      </c>
    </row>
    <row r="2" ht="15.75">
      <c r="B2" s="318" t="s">
        <v>201</v>
      </c>
    </row>
    <row r="3" ht="15.75">
      <c r="B3" s="318" t="s">
        <v>206</v>
      </c>
    </row>
    <row r="4" spans="2:4" ht="15.75">
      <c r="B4" s="318"/>
      <c r="D4" s="318" t="s">
        <v>205</v>
      </c>
    </row>
    <row r="5" ht="15.75">
      <c r="B5" s="318" t="s">
        <v>207</v>
      </c>
    </row>
    <row r="6" ht="15.75">
      <c r="B6" s="3"/>
    </row>
    <row r="7" spans="1:7" ht="15.75">
      <c r="A7" s="331" t="s">
        <v>143</v>
      </c>
      <c r="B7" s="331"/>
      <c r="C7" s="331"/>
      <c r="D7" s="331"/>
      <c r="E7" s="331"/>
      <c r="F7" s="331"/>
      <c r="G7" s="331"/>
    </row>
    <row r="8" spans="1:7" ht="30" customHeight="1" thickBot="1">
      <c r="A8" s="333" t="s">
        <v>144</v>
      </c>
      <c r="B8" s="333"/>
      <c r="C8" s="333"/>
      <c r="D8" s="333"/>
      <c r="E8" s="333"/>
      <c r="F8" s="333"/>
      <c r="G8" s="333"/>
    </row>
    <row r="9" spans="1:7" ht="16.5" thickBot="1">
      <c r="A9" s="129" t="s">
        <v>0</v>
      </c>
      <c r="B9" s="79" t="s">
        <v>92</v>
      </c>
      <c r="C9" s="126" t="s">
        <v>12</v>
      </c>
      <c r="D9" s="12" t="s">
        <v>13</v>
      </c>
      <c r="E9" s="12" t="s">
        <v>14</v>
      </c>
      <c r="F9" s="147"/>
      <c r="G9" s="148" t="s">
        <v>66</v>
      </c>
    </row>
    <row r="10" spans="1:7" ht="16.5" thickBot="1">
      <c r="A10" s="78"/>
      <c r="B10" s="134"/>
      <c r="C10" s="13"/>
      <c r="D10" s="13"/>
      <c r="E10" s="13"/>
      <c r="F10" s="24"/>
      <c r="G10" s="103"/>
    </row>
    <row r="11" spans="1:7" ht="16.5" thickBot="1">
      <c r="A11" s="70" t="s">
        <v>15</v>
      </c>
      <c r="B11" s="52" t="s">
        <v>16</v>
      </c>
      <c r="C11" s="43" t="s">
        <v>54</v>
      </c>
      <c r="D11" s="43" t="s">
        <v>53</v>
      </c>
      <c r="E11" s="43" t="s">
        <v>55</v>
      </c>
      <c r="F11" s="45"/>
      <c r="G11" s="114">
        <f>G12</f>
        <v>-272</v>
      </c>
    </row>
    <row r="12" spans="1:7" ht="15.75">
      <c r="A12" s="17" t="s">
        <v>113</v>
      </c>
      <c r="B12" s="135" t="s">
        <v>16</v>
      </c>
      <c r="C12" s="5" t="s">
        <v>114</v>
      </c>
      <c r="D12" s="5" t="s">
        <v>53</v>
      </c>
      <c r="E12" s="5" t="s">
        <v>55</v>
      </c>
      <c r="F12" s="5"/>
      <c r="G12" s="136">
        <f>G13</f>
        <v>-272</v>
      </c>
    </row>
    <row r="13" spans="1:7" ht="15.75">
      <c r="A13" s="17" t="s">
        <v>18</v>
      </c>
      <c r="B13" s="135" t="s">
        <v>16</v>
      </c>
      <c r="C13" s="5" t="s">
        <v>114</v>
      </c>
      <c r="D13" s="5" t="s">
        <v>17</v>
      </c>
      <c r="E13" s="5" t="s">
        <v>55</v>
      </c>
      <c r="F13" s="5"/>
      <c r="G13" s="136">
        <f>G14</f>
        <v>-272</v>
      </c>
    </row>
    <row r="14" spans="1:7" ht="16.5" thickBot="1">
      <c r="A14" s="17" t="s">
        <v>56</v>
      </c>
      <c r="B14" s="135" t="s">
        <v>16</v>
      </c>
      <c r="C14" s="5" t="s">
        <v>114</v>
      </c>
      <c r="D14" s="5" t="s">
        <v>17</v>
      </c>
      <c r="E14" s="5" t="s">
        <v>57</v>
      </c>
      <c r="F14" s="5"/>
      <c r="G14" s="136">
        <f>'Прилож № 4'!H85</f>
        <v>-272</v>
      </c>
    </row>
    <row r="15" spans="1:7" ht="15.75">
      <c r="A15" s="82" t="s">
        <v>19</v>
      </c>
      <c r="B15" s="141"/>
      <c r="C15" s="48"/>
      <c r="D15" s="47"/>
      <c r="E15" s="47"/>
      <c r="F15" s="54"/>
      <c r="G15" s="102"/>
    </row>
    <row r="16" spans="1:7" ht="16.5" thickBot="1">
      <c r="A16" s="84" t="s">
        <v>20</v>
      </c>
      <c r="B16" s="142" t="s">
        <v>21</v>
      </c>
      <c r="C16" s="41" t="s">
        <v>54</v>
      </c>
      <c r="D16" s="41" t="s">
        <v>53</v>
      </c>
      <c r="E16" s="41" t="s">
        <v>55</v>
      </c>
      <c r="F16" s="124" t="s">
        <v>1</v>
      </c>
      <c r="G16" s="118">
        <f>G18</f>
        <v>421</v>
      </c>
    </row>
    <row r="17" spans="1:7" ht="15.75">
      <c r="A17" s="17" t="s">
        <v>101</v>
      </c>
      <c r="B17" s="135"/>
      <c r="C17" s="5"/>
      <c r="D17" s="5"/>
      <c r="E17" s="5"/>
      <c r="F17" s="5"/>
      <c r="G17" s="136"/>
    </row>
    <row r="18" spans="1:7" ht="15.75">
      <c r="A18" s="17" t="s">
        <v>102</v>
      </c>
      <c r="B18" s="135" t="s">
        <v>21</v>
      </c>
      <c r="C18" s="5" t="s">
        <v>103</v>
      </c>
      <c r="D18" s="5" t="s">
        <v>53</v>
      </c>
      <c r="E18" s="5" t="s">
        <v>55</v>
      </c>
      <c r="F18" s="5"/>
      <c r="G18" s="136">
        <f>G21</f>
        <v>421</v>
      </c>
    </row>
    <row r="19" spans="1:7" ht="15.75">
      <c r="A19" s="17" t="s">
        <v>120</v>
      </c>
      <c r="B19" s="137"/>
      <c r="C19" s="5"/>
      <c r="D19" s="5"/>
      <c r="E19" s="5"/>
      <c r="F19" s="5"/>
      <c r="G19" s="136"/>
    </row>
    <row r="20" spans="1:7" ht="15.75">
      <c r="A20" s="17" t="s">
        <v>121</v>
      </c>
      <c r="B20" s="137"/>
      <c r="C20" s="5"/>
      <c r="D20" s="5"/>
      <c r="E20" s="5"/>
      <c r="F20" s="5"/>
      <c r="G20" s="136"/>
    </row>
    <row r="21" spans="1:7" ht="15.75">
      <c r="A21" s="17" t="s">
        <v>122</v>
      </c>
      <c r="B21" s="137" t="s">
        <v>21</v>
      </c>
      <c r="C21" s="5" t="s">
        <v>103</v>
      </c>
      <c r="D21" s="5" t="s">
        <v>123</v>
      </c>
      <c r="E21" s="5" t="s">
        <v>55</v>
      </c>
      <c r="F21" s="5"/>
      <c r="G21" s="136">
        <f>G22</f>
        <v>421</v>
      </c>
    </row>
    <row r="22" spans="1:8" ht="16.5" thickBot="1">
      <c r="A22" s="6" t="s">
        <v>112</v>
      </c>
      <c r="B22" s="137" t="s">
        <v>21</v>
      </c>
      <c r="C22" s="8" t="s">
        <v>103</v>
      </c>
      <c r="D22" s="8" t="s">
        <v>123</v>
      </c>
      <c r="E22" s="8" t="s">
        <v>124</v>
      </c>
      <c r="F22" s="8"/>
      <c r="G22" s="138">
        <f>'Прилож № 4'!H146</f>
        <v>421</v>
      </c>
      <c r="H22" s="123"/>
    </row>
    <row r="23" spans="1:7" ht="16.5" thickBot="1">
      <c r="A23" s="70" t="s">
        <v>71</v>
      </c>
      <c r="B23" s="86" t="s">
        <v>72</v>
      </c>
      <c r="C23" s="44" t="s">
        <v>54</v>
      </c>
      <c r="D23" s="43" t="s">
        <v>53</v>
      </c>
      <c r="E23" s="43" t="s">
        <v>55</v>
      </c>
      <c r="F23" s="24"/>
      <c r="G23" s="117">
        <f>G24</f>
        <v>0</v>
      </c>
    </row>
    <row r="24" spans="1:7" ht="15.75">
      <c r="A24" s="15" t="s">
        <v>115</v>
      </c>
      <c r="B24" s="140" t="s">
        <v>72</v>
      </c>
      <c r="C24" s="10" t="s">
        <v>116</v>
      </c>
      <c r="D24" s="5" t="s">
        <v>53</v>
      </c>
      <c r="E24" s="5" t="s">
        <v>55</v>
      </c>
      <c r="F24" s="14"/>
      <c r="G24" s="91">
        <f>G25</f>
        <v>0</v>
      </c>
    </row>
    <row r="25" spans="1:7" ht="15.75">
      <c r="A25" s="17" t="s">
        <v>117</v>
      </c>
      <c r="B25" s="135" t="s">
        <v>72</v>
      </c>
      <c r="C25" s="5" t="s">
        <v>116</v>
      </c>
      <c r="D25" s="5" t="s">
        <v>118</v>
      </c>
      <c r="E25" s="5" t="s">
        <v>55</v>
      </c>
      <c r="F25" s="5"/>
      <c r="G25" s="89">
        <f>G26</f>
        <v>0</v>
      </c>
    </row>
    <row r="26" spans="1:7" ht="16.5" thickBot="1">
      <c r="A26" s="17" t="s">
        <v>119</v>
      </c>
      <c r="B26" s="135" t="s">
        <v>72</v>
      </c>
      <c r="C26" s="5" t="s">
        <v>116</v>
      </c>
      <c r="D26" s="5" t="s">
        <v>118</v>
      </c>
      <c r="E26" s="5" t="s">
        <v>125</v>
      </c>
      <c r="F26" s="5"/>
      <c r="G26" s="89">
        <f>'Прилож № 4'!H15+'Прилож № 4'!H111</f>
        <v>0</v>
      </c>
    </row>
    <row r="27" spans="1:7" ht="16.5" thickBot="1">
      <c r="A27" s="70" t="s">
        <v>22</v>
      </c>
      <c r="B27" s="86" t="s">
        <v>23</v>
      </c>
      <c r="C27" s="44" t="s">
        <v>54</v>
      </c>
      <c r="D27" s="43" t="s">
        <v>53</v>
      </c>
      <c r="E27" s="43" t="s">
        <v>55</v>
      </c>
      <c r="F27" s="24"/>
      <c r="G27" s="117">
        <f>G33+G41+G28</f>
        <v>76539.20000000001</v>
      </c>
    </row>
    <row r="28" spans="1:7" ht="15.75">
      <c r="A28" s="14" t="s">
        <v>76</v>
      </c>
      <c r="B28" s="10" t="s">
        <v>23</v>
      </c>
      <c r="C28" s="10" t="s">
        <v>24</v>
      </c>
      <c r="D28" s="10" t="s">
        <v>53</v>
      </c>
      <c r="E28" s="10"/>
      <c r="F28" s="10"/>
      <c r="G28" s="180">
        <f>G29</f>
        <v>-7949</v>
      </c>
    </row>
    <row r="29" spans="1:7" ht="15.75">
      <c r="A29" s="4" t="s">
        <v>187</v>
      </c>
      <c r="B29" s="5" t="s">
        <v>23</v>
      </c>
      <c r="C29" s="5" t="s">
        <v>24</v>
      </c>
      <c r="D29" s="5" t="s">
        <v>25</v>
      </c>
      <c r="E29" s="5"/>
      <c r="F29" s="5"/>
      <c r="G29" s="179">
        <f>G32+G30</f>
        <v>-7949</v>
      </c>
    </row>
    <row r="30" spans="1:7" ht="15.75">
      <c r="A30" s="4" t="s">
        <v>126</v>
      </c>
      <c r="B30" s="5" t="s">
        <v>23</v>
      </c>
      <c r="C30" s="5" t="s">
        <v>24</v>
      </c>
      <c r="D30" s="5" t="s">
        <v>25</v>
      </c>
      <c r="E30" s="5" t="s">
        <v>58</v>
      </c>
      <c r="F30" s="5"/>
      <c r="G30" s="179">
        <f>'Прилож № 4'!H99</f>
        <v>-32</v>
      </c>
    </row>
    <row r="31" spans="1:7" ht="15.75">
      <c r="A31" s="4" t="s">
        <v>198</v>
      </c>
      <c r="B31" s="5"/>
      <c r="C31" s="5"/>
      <c r="D31" s="5"/>
      <c r="E31" s="5"/>
      <c r="F31" s="5"/>
      <c r="G31" s="179"/>
    </row>
    <row r="32" spans="1:7" ht="15.75">
      <c r="A32" s="4" t="s">
        <v>199</v>
      </c>
      <c r="B32" s="5" t="s">
        <v>23</v>
      </c>
      <c r="C32" s="5" t="s">
        <v>24</v>
      </c>
      <c r="D32" s="5" t="s">
        <v>25</v>
      </c>
      <c r="E32" s="5" t="s">
        <v>177</v>
      </c>
      <c r="F32" s="5"/>
      <c r="G32" s="179">
        <f>'Прилож № 4'!H20+'Прилож № 4'!H90+'Прилож № 4'!H101</f>
        <v>-7917</v>
      </c>
    </row>
    <row r="33" spans="1:7" ht="15.75">
      <c r="A33" s="130" t="s">
        <v>2</v>
      </c>
      <c r="B33" s="135" t="s">
        <v>23</v>
      </c>
      <c r="C33" s="11" t="s">
        <v>26</v>
      </c>
      <c r="D33" s="5" t="s">
        <v>53</v>
      </c>
      <c r="E33" s="5" t="s">
        <v>55</v>
      </c>
      <c r="F33" s="32"/>
      <c r="G33" s="136">
        <f>G34</f>
        <v>1712.6</v>
      </c>
    </row>
    <row r="34" spans="1:7" ht="15" customHeight="1">
      <c r="A34" s="130" t="s">
        <v>59</v>
      </c>
      <c r="B34" s="135" t="s">
        <v>23</v>
      </c>
      <c r="C34" s="11" t="s">
        <v>26</v>
      </c>
      <c r="D34" s="5" t="s">
        <v>100</v>
      </c>
      <c r="E34" s="5" t="s">
        <v>55</v>
      </c>
      <c r="F34" s="32"/>
      <c r="G34" s="136">
        <f>G39+G35+G37</f>
        <v>1712.6</v>
      </c>
    </row>
    <row r="35" spans="1:7" ht="15" customHeight="1">
      <c r="A35" s="130" t="s">
        <v>126</v>
      </c>
      <c r="B35" s="135" t="s">
        <v>23</v>
      </c>
      <c r="C35" s="11" t="s">
        <v>26</v>
      </c>
      <c r="D35" s="5" t="s">
        <v>100</v>
      </c>
      <c r="E35" s="5" t="s">
        <v>58</v>
      </c>
      <c r="F35" s="32"/>
      <c r="G35" s="136">
        <f>'Прилож № 4'!H23</f>
        <v>1735</v>
      </c>
    </row>
    <row r="36" spans="1:7" ht="15" customHeight="1">
      <c r="A36" s="190" t="s">
        <v>160</v>
      </c>
      <c r="B36" s="135"/>
      <c r="C36" s="5"/>
      <c r="D36" s="5"/>
      <c r="E36" s="32"/>
      <c r="F36" s="40"/>
      <c r="G36" s="89"/>
    </row>
    <row r="37" spans="1:7" ht="15" customHeight="1">
      <c r="A37" s="190" t="s">
        <v>161</v>
      </c>
      <c r="B37" s="135" t="s">
        <v>23</v>
      </c>
      <c r="C37" s="5" t="s">
        <v>26</v>
      </c>
      <c r="D37" s="5" t="s">
        <v>100</v>
      </c>
      <c r="E37" s="32" t="s">
        <v>158</v>
      </c>
      <c r="F37" s="40" t="s">
        <v>158</v>
      </c>
      <c r="G37" s="89">
        <v>272</v>
      </c>
    </row>
    <row r="38" spans="1:7" ht="15.75">
      <c r="A38" s="130" t="s">
        <v>27</v>
      </c>
      <c r="B38" s="135"/>
      <c r="C38" s="11"/>
      <c r="D38" s="5"/>
      <c r="E38" s="5"/>
      <c r="F38" s="32"/>
      <c r="G38" s="136"/>
    </row>
    <row r="39" spans="1:9" ht="15.75">
      <c r="A39" s="17" t="s">
        <v>60</v>
      </c>
      <c r="B39" s="135" t="s">
        <v>23</v>
      </c>
      <c r="C39" s="5" t="s">
        <v>26</v>
      </c>
      <c r="D39" s="5" t="s">
        <v>100</v>
      </c>
      <c r="E39" s="5" t="s">
        <v>10</v>
      </c>
      <c r="F39" s="5"/>
      <c r="G39" s="136">
        <f>'Прилож № 4'!H25+'Прилож № 4'!H116+'Прилож № 4'!H152+'Прилож № 4'!H122+'Прилож № 4'!H63</f>
        <v>-294.4000000000001</v>
      </c>
      <c r="H39" s="123"/>
      <c r="I39" s="109"/>
    </row>
    <row r="40" spans="1:7" ht="15.75">
      <c r="A40" s="17" t="s">
        <v>104</v>
      </c>
      <c r="B40" s="135"/>
      <c r="C40" s="5"/>
      <c r="D40" s="5"/>
      <c r="E40" s="5"/>
      <c r="F40" s="5"/>
      <c r="G40" s="38"/>
    </row>
    <row r="41" spans="1:7" ht="15.75">
      <c r="A41" s="17" t="s">
        <v>105</v>
      </c>
      <c r="B41" s="135" t="s">
        <v>23</v>
      </c>
      <c r="C41" s="5" t="s">
        <v>106</v>
      </c>
      <c r="D41" s="5" t="s">
        <v>53</v>
      </c>
      <c r="E41" s="5" t="s">
        <v>55</v>
      </c>
      <c r="F41" s="5"/>
      <c r="G41" s="89">
        <f>G42+G44</f>
        <v>82775.6</v>
      </c>
    </row>
    <row r="42" spans="1:7" ht="15.75">
      <c r="A42" s="17" t="s">
        <v>77</v>
      </c>
      <c r="B42" s="135" t="s">
        <v>23</v>
      </c>
      <c r="C42" s="5" t="s">
        <v>106</v>
      </c>
      <c r="D42" s="5" t="s">
        <v>78</v>
      </c>
      <c r="E42" s="5" t="s">
        <v>55</v>
      </c>
      <c r="F42" s="5"/>
      <c r="G42" s="38">
        <f>G43</f>
        <v>16774.6</v>
      </c>
    </row>
    <row r="43" spans="1:7" ht="15.75">
      <c r="A43" s="6" t="s">
        <v>146</v>
      </c>
      <c r="B43" s="137" t="s">
        <v>23</v>
      </c>
      <c r="C43" s="8" t="s">
        <v>106</v>
      </c>
      <c r="D43" s="8" t="s">
        <v>78</v>
      </c>
      <c r="E43" s="8" t="s">
        <v>79</v>
      </c>
      <c r="F43" s="8"/>
      <c r="G43" s="191">
        <f>'Прилож № 4'!H156+'Прилож № 4'!H126+'Прилож № 4'!H106</f>
        <v>16774.6</v>
      </c>
    </row>
    <row r="44" spans="1:7" ht="15.75">
      <c r="A44" s="130" t="s">
        <v>162</v>
      </c>
      <c r="B44" s="135" t="s">
        <v>23</v>
      </c>
      <c r="C44" s="5" t="s">
        <v>106</v>
      </c>
      <c r="D44" s="5" t="s">
        <v>163</v>
      </c>
      <c r="E44" s="5" t="s">
        <v>55</v>
      </c>
      <c r="F44" s="5"/>
      <c r="G44" s="89">
        <f>G45</f>
        <v>66001</v>
      </c>
    </row>
    <row r="45" spans="1:7" ht="16.5" thickBot="1">
      <c r="A45" s="130" t="s">
        <v>126</v>
      </c>
      <c r="B45" s="189" t="s">
        <v>23</v>
      </c>
      <c r="C45" s="184" t="s">
        <v>106</v>
      </c>
      <c r="D45" s="184" t="s">
        <v>163</v>
      </c>
      <c r="E45" s="184" t="s">
        <v>58</v>
      </c>
      <c r="F45" s="184"/>
      <c r="G45" s="192">
        <f>'Прилож № 4'!H29</f>
        <v>66001</v>
      </c>
    </row>
    <row r="46" spans="1:7" ht="16.5" thickBot="1">
      <c r="A46" s="78" t="s">
        <v>46</v>
      </c>
      <c r="B46" s="146" t="s">
        <v>47</v>
      </c>
      <c r="C46" s="116" t="s">
        <v>54</v>
      </c>
      <c r="D46" s="41" t="s">
        <v>53</v>
      </c>
      <c r="E46" s="41" t="s">
        <v>55</v>
      </c>
      <c r="F46" s="127"/>
      <c r="G46" s="125">
        <f>G47+G50</f>
        <v>474.4</v>
      </c>
    </row>
    <row r="47" spans="1:7" ht="15.75">
      <c r="A47" s="133" t="s">
        <v>48</v>
      </c>
      <c r="B47" s="182" t="s">
        <v>47</v>
      </c>
      <c r="C47" s="19" t="s">
        <v>148</v>
      </c>
      <c r="D47" s="19" t="s">
        <v>53</v>
      </c>
      <c r="E47" s="19" t="s">
        <v>55</v>
      </c>
      <c r="F47" s="53"/>
      <c r="G47" s="90">
        <f>G48</f>
        <v>10</v>
      </c>
    </row>
    <row r="48" spans="1:7" ht="15.75">
      <c r="A48" s="181" t="s">
        <v>156</v>
      </c>
      <c r="B48" s="140" t="s">
        <v>47</v>
      </c>
      <c r="C48" s="10" t="s">
        <v>148</v>
      </c>
      <c r="D48" s="20" t="s">
        <v>149</v>
      </c>
      <c r="E48" s="20" t="s">
        <v>55</v>
      </c>
      <c r="F48" s="50"/>
      <c r="G48" s="187">
        <f>G49</f>
        <v>10</v>
      </c>
    </row>
    <row r="49" spans="1:7" ht="15.75">
      <c r="A49" s="133" t="s">
        <v>50</v>
      </c>
      <c r="B49" s="140" t="s">
        <v>47</v>
      </c>
      <c r="C49" s="10" t="s">
        <v>148</v>
      </c>
      <c r="D49" s="5" t="s">
        <v>149</v>
      </c>
      <c r="E49" s="193">
        <v>443</v>
      </c>
      <c r="F49" s="4">
        <v>443</v>
      </c>
      <c r="G49" s="136">
        <f>'Прилож № 4'!H38</f>
        <v>10</v>
      </c>
    </row>
    <row r="50" spans="1:7" ht="15.75">
      <c r="A50" s="133" t="s">
        <v>48</v>
      </c>
      <c r="B50" s="140" t="s">
        <v>47</v>
      </c>
      <c r="C50" s="9" t="s">
        <v>49</v>
      </c>
      <c r="D50" s="5" t="s">
        <v>53</v>
      </c>
      <c r="E50" s="5" t="s">
        <v>55</v>
      </c>
      <c r="F50" s="35"/>
      <c r="G50" s="128">
        <f>G52+G54</f>
        <v>464.4</v>
      </c>
    </row>
    <row r="51" spans="1:7" ht="15.75">
      <c r="A51" s="16" t="s">
        <v>77</v>
      </c>
      <c r="B51" s="140" t="s">
        <v>47</v>
      </c>
      <c r="C51" s="9" t="s">
        <v>49</v>
      </c>
      <c r="D51" s="5" t="s">
        <v>78</v>
      </c>
      <c r="E51" s="5" t="s">
        <v>55</v>
      </c>
      <c r="F51" s="15"/>
      <c r="G51" s="128">
        <f>G52</f>
        <v>474.4</v>
      </c>
    </row>
    <row r="52" spans="1:7" ht="15.75">
      <c r="A52" s="18" t="s">
        <v>146</v>
      </c>
      <c r="B52" s="140" t="s">
        <v>47</v>
      </c>
      <c r="C52" s="9" t="s">
        <v>49</v>
      </c>
      <c r="D52" s="5" t="s">
        <v>78</v>
      </c>
      <c r="E52" s="5">
        <v>214</v>
      </c>
      <c r="F52" s="15"/>
      <c r="G52" s="128">
        <f>'Прилож № 4'!H160+'Прилож № 4'!H131</f>
        <v>474.4</v>
      </c>
    </row>
    <row r="53" spans="1:7" ht="15.75">
      <c r="A53" s="17" t="s">
        <v>128</v>
      </c>
      <c r="B53" s="135"/>
      <c r="C53" s="11"/>
      <c r="D53" s="5"/>
      <c r="E53" s="5"/>
      <c r="F53" s="32"/>
      <c r="G53" s="136"/>
    </row>
    <row r="54" spans="1:7" ht="15.75">
      <c r="A54" s="6" t="s">
        <v>129</v>
      </c>
      <c r="B54" s="135" t="s">
        <v>47</v>
      </c>
      <c r="C54" s="11" t="s">
        <v>49</v>
      </c>
      <c r="D54" s="5" t="s">
        <v>127</v>
      </c>
      <c r="E54" s="5" t="s">
        <v>55</v>
      </c>
      <c r="F54" s="33"/>
      <c r="G54" s="138">
        <f>G55</f>
        <v>-10</v>
      </c>
    </row>
    <row r="55" spans="1:7" ht="16.5" thickBot="1">
      <c r="A55" s="6" t="s">
        <v>50</v>
      </c>
      <c r="B55" s="144" t="s">
        <v>47</v>
      </c>
      <c r="C55" s="183" t="s">
        <v>49</v>
      </c>
      <c r="D55" s="184" t="s">
        <v>127</v>
      </c>
      <c r="E55" s="184" t="s">
        <v>3</v>
      </c>
      <c r="F55" s="185"/>
      <c r="G55" s="186">
        <f>'Прилож № 4'!H163+'Прилож № 4'!H133</f>
        <v>-10</v>
      </c>
    </row>
    <row r="56" spans="1:7" ht="16.5" thickBot="1">
      <c r="A56" s="70" t="s">
        <v>5</v>
      </c>
      <c r="B56" s="143" t="s">
        <v>28</v>
      </c>
      <c r="C56" s="44" t="s">
        <v>54</v>
      </c>
      <c r="D56" s="43" t="s">
        <v>53</v>
      </c>
      <c r="E56" s="43" t="s">
        <v>55</v>
      </c>
      <c r="F56" s="24"/>
      <c r="G56" s="117">
        <f>G60+G66+G57</f>
        <v>4058</v>
      </c>
    </row>
    <row r="57" spans="1:7" ht="15.75">
      <c r="A57" s="243" t="s">
        <v>180</v>
      </c>
      <c r="B57" s="294" t="s">
        <v>28</v>
      </c>
      <c r="C57" s="22" t="s">
        <v>181</v>
      </c>
      <c r="D57" s="20" t="s">
        <v>53</v>
      </c>
      <c r="E57" s="20" t="s">
        <v>55</v>
      </c>
      <c r="F57" s="34"/>
      <c r="G57" s="296">
        <f>G58</f>
        <v>331</v>
      </c>
    </row>
    <row r="58" spans="1:7" ht="15.75">
      <c r="A58" s="4" t="s">
        <v>182</v>
      </c>
      <c r="B58" s="5" t="s">
        <v>28</v>
      </c>
      <c r="C58" s="5" t="s">
        <v>181</v>
      </c>
      <c r="D58" s="5" t="s">
        <v>183</v>
      </c>
      <c r="E58" s="5"/>
      <c r="F58" s="5"/>
      <c r="G58" s="179">
        <f>G59</f>
        <v>331</v>
      </c>
    </row>
    <row r="59" spans="1:7" ht="15.75">
      <c r="A59" s="17" t="s">
        <v>29</v>
      </c>
      <c r="B59" s="5" t="s">
        <v>28</v>
      </c>
      <c r="C59" s="5" t="s">
        <v>181</v>
      </c>
      <c r="D59" s="5" t="s">
        <v>183</v>
      </c>
      <c r="E59" s="5" t="s">
        <v>11</v>
      </c>
      <c r="F59" s="5"/>
      <c r="G59" s="179">
        <f>'Прилож № 4'!H42</f>
        <v>331</v>
      </c>
    </row>
    <row r="60" spans="1:7" ht="15.75">
      <c r="A60" s="131" t="s">
        <v>6</v>
      </c>
      <c r="B60" s="137" t="s">
        <v>28</v>
      </c>
      <c r="C60" s="7" t="s">
        <v>30</v>
      </c>
      <c r="D60" s="5" t="s">
        <v>53</v>
      </c>
      <c r="E60" s="5" t="s">
        <v>55</v>
      </c>
      <c r="F60" s="33"/>
      <c r="G60" s="136">
        <f>G62+G64</f>
        <v>1633</v>
      </c>
    </row>
    <row r="61" spans="1:7" ht="15.75">
      <c r="A61" s="131" t="s">
        <v>31</v>
      </c>
      <c r="B61" s="137"/>
      <c r="C61" s="7"/>
      <c r="D61" s="8"/>
      <c r="E61" s="8"/>
      <c r="F61" s="33"/>
      <c r="G61" s="136"/>
    </row>
    <row r="62" spans="1:7" ht="15.75">
      <c r="A62" s="131" t="s">
        <v>32</v>
      </c>
      <c r="B62" s="135" t="s">
        <v>28</v>
      </c>
      <c r="C62" s="7" t="s">
        <v>30</v>
      </c>
      <c r="D62" s="8" t="s">
        <v>33</v>
      </c>
      <c r="E62" s="5" t="s">
        <v>55</v>
      </c>
      <c r="F62" s="33"/>
      <c r="G62" s="138">
        <f>G63</f>
        <v>1525</v>
      </c>
    </row>
    <row r="63" spans="1:9" ht="15.75">
      <c r="A63" s="17" t="s">
        <v>29</v>
      </c>
      <c r="B63" s="135" t="s">
        <v>28</v>
      </c>
      <c r="C63" s="5" t="s">
        <v>30</v>
      </c>
      <c r="D63" s="5" t="s">
        <v>33</v>
      </c>
      <c r="E63" s="5" t="s">
        <v>11</v>
      </c>
      <c r="F63" s="5"/>
      <c r="G63" s="136">
        <f>'Прилож № 4'!H46</f>
        <v>1525</v>
      </c>
      <c r="H63" s="123"/>
      <c r="I63" s="109"/>
    </row>
    <row r="64" spans="1:9" ht="15.75">
      <c r="A64" s="297" t="s">
        <v>178</v>
      </c>
      <c r="B64" s="135" t="s">
        <v>28</v>
      </c>
      <c r="C64" s="5" t="s">
        <v>30</v>
      </c>
      <c r="D64" s="5" t="s">
        <v>179</v>
      </c>
      <c r="E64" s="5"/>
      <c r="F64" s="32"/>
      <c r="G64" s="136">
        <f>G65</f>
        <v>108</v>
      </c>
      <c r="H64" s="123"/>
      <c r="I64" s="109"/>
    </row>
    <row r="65" spans="1:9" ht="15.75">
      <c r="A65" s="17" t="s">
        <v>29</v>
      </c>
      <c r="B65" s="135" t="s">
        <v>28</v>
      </c>
      <c r="C65" s="5" t="s">
        <v>30</v>
      </c>
      <c r="D65" s="5" t="s">
        <v>179</v>
      </c>
      <c r="E65" s="5" t="s">
        <v>11</v>
      </c>
      <c r="F65" s="32"/>
      <c r="G65" s="136">
        <f>'Прилож № 4'!H48</f>
        <v>108</v>
      </c>
      <c r="H65" s="123"/>
      <c r="I65" s="109"/>
    </row>
    <row r="66" spans="1:7" ht="15.75">
      <c r="A66" s="130" t="s">
        <v>34</v>
      </c>
      <c r="B66" s="135" t="s">
        <v>28</v>
      </c>
      <c r="C66" s="5" t="s">
        <v>35</v>
      </c>
      <c r="D66" s="5" t="s">
        <v>53</v>
      </c>
      <c r="E66" s="5" t="s">
        <v>55</v>
      </c>
      <c r="F66" s="32"/>
      <c r="G66" s="136">
        <f>G67</f>
        <v>2094</v>
      </c>
    </row>
    <row r="67" spans="1:7" ht="15.75">
      <c r="A67" s="16" t="s">
        <v>154</v>
      </c>
      <c r="B67" s="135" t="s">
        <v>28</v>
      </c>
      <c r="C67" s="5" t="s">
        <v>35</v>
      </c>
      <c r="D67" s="5" t="s">
        <v>153</v>
      </c>
      <c r="E67" s="5" t="s">
        <v>55</v>
      </c>
      <c r="F67" s="32"/>
      <c r="G67" s="136">
        <f>G68+G69</f>
        <v>2094</v>
      </c>
    </row>
    <row r="68" spans="1:7" ht="15.75">
      <c r="A68" s="16" t="s">
        <v>29</v>
      </c>
      <c r="B68" s="135" t="s">
        <v>28</v>
      </c>
      <c r="C68" s="5" t="s">
        <v>35</v>
      </c>
      <c r="D68" s="5" t="s">
        <v>153</v>
      </c>
      <c r="E68" s="5" t="s">
        <v>11</v>
      </c>
      <c r="F68" s="32"/>
      <c r="G68" s="136">
        <f>'Прилож № 4'!H72</f>
        <v>1393.2</v>
      </c>
    </row>
    <row r="69" spans="1:7" ht="16.5" thickBot="1">
      <c r="A69" s="16" t="s">
        <v>155</v>
      </c>
      <c r="B69" s="135" t="s">
        <v>28</v>
      </c>
      <c r="C69" s="5" t="s">
        <v>35</v>
      </c>
      <c r="D69" s="5" t="s">
        <v>153</v>
      </c>
      <c r="E69" s="5" t="s">
        <v>157</v>
      </c>
      <c r="F69" s="32"/>
      <c r="G69" s="136">
        <f>'Прилож № 4'!H73</f>
        <v>700.8</v>
      </c>
    </row>
    <row r="70" spans="1:7" ht="15.75">
      <c r="A70" s="87" t="s">
        <v>36</v>
      </c>
      <c r="B70" s="145"/>
      <c r="C70" s="47"/>
      <c r="D70" s="47"/>
      <c r="E70" s="47"/>
      <c r="F70" s="54" t="s">
        <v>7</v>
      </c>
      <c r="G70" s="102"/>
    </row>
    <row r="71" spans="1:7" ht="16.5" thickBot="1">
      <c r="A71" s="84" t="s">
        <v>37</v>
      </c>
      <c r="B71" s="146" t="s">
        <v>43</v>
      </c>
      <c r="C71" s="116" t="s">
        <v>54</v>
      </c>
      <c r="D71" s="41" t="s">
        <v>53</v>
      </c>
      <c r="E71" s="41" t="s">
        <v>55</v>
      </c>
      <c r="F71" s="127"/>
      <c r="G71" s="125">
        <f>G72</f>
        <v>-2094</v>
      </c>
    </row>
    <row r="72" spans="1:7" ht="15.75">
      <c r="A72" s="133" t="s">
        <v>38</v>
      </c>
      <c r="B72" s="140" t="s">
        <v>43</v>
      </c>
      <c r="C72" s="10" t="s">
        <v>39</v>
      </c>
      <c r="D72" s="5" t="s">
        <v>53</v>
      </c>
      <c r="E72" s="5" t="s">
        <v>55</v>
      </c>
      <c r="F72" s="35" t="s">
        <v>8</v>
      </c>
      <c r="G72" s="128">
        <f>G74</f>
        <v>-2094</v>
      </c>
    </row>
    <row r="73" spans="1:7" ht="15.75">
      <c r="A73" s="130" t="s">
        <v>40</v>
      </c>
      <c r="B73" s="135"/>
      <c r="C73" s="5"/>
      <c r="D73" s="5"/>
      <c r="E73" s="5"/>
      <c r="F73" s="32"/>
      <c r="G73" s="136"/>
    </row>
    <row r="74" spans="1:7" ht="15.75">
      <c r="A74" s="130" t="s">
        <v>41</v>
      </c>
      <c r="B74" s="135" t="s">
        <v>43</v>
      </c>
      <c r="C74" s="5" t="s">
        <v>39</v>
      </c>
      <c r="D74" s="5" t="s">
        <v>42</v>
      </c>
      <c r="E74" s="5" t="s">
        <v>55</v>
      </c>
      <c r="F74" s="32" t="s">
        <v>9</v>
      </c>
      <c r="G74" s="136">
        <f>G75</f>
        <v>-2094</v>
      </c>
    </row>
    <row r="75" spans="1:8" ht="16.5" thickBot="1">
      <c r="A75" s="131" t="s">
        <v>29</v>
      </c>
      <c r="B75" s="137" t="s">
        <v>43</v>
      </c>
      <c r="C75" s="8" t="s">
        <v>39</v>
      </c>
      <c r="D75" s="8" t="s">
        <v>42</v>
      </c>
      <c r="E75" s="8" t="s">
        <v>11</v>
      </c>
      <c r="F75" s="33"/>
      <c r="G75" s="138">
        <f>'Прилож № 4'!H79</f>
        <v>-2094</v>
      </c>
      <c r="H75" s="123"/>
    </row>
    <row r="76" spans="1:8" ht="16.5" thickBot="1">
      <c r="A76" s="299" t="s">
        <v>191</v>
      </c>
      <c r="B76" s="43" t="s">
        <v>192</v>
      </c>
      <c r="C76" s="43" t="s">
        <v>54</v>
      </c>
      <c r="D76" s="43" t="s">
        <v>53</v>
      </c>
      <c r="E76" s="43" t="s">
        <v>55</v>
      </c>
      <c r="F76" s="43"/>
      <c r="G76" s="114">
        <f>G77</f>
        <v>3250.3</v>
      </c>
      <c r="H76" s="123"/>
    </row>
    <row r="77" spans="1:8" ht="15.75">
      <c r="A77" s="14" t="s">
        <v>193</v>
      </c>
      <c r="B77" s="10" t="s">
        <v>192</v>
      </c>
      <c r="C77" s="10" t="s">
        <v>194</v>
      </c>
      <c r="D77" s="10" t="s">
        <v>53</v>
      </c>
      <c r="E77" s="10" t="s">
        <v>55</v>
      </c>
      <c r="F77" s="10"/>
      <c r="G77" s="298">
        <f>G78</f>
        <v>3250.3</v>
      </c>
      <c r="H77" s="123"/>
    </row>
    <row r="78" spans="1:8" ht="15.75">
      <c r="A78" s="4" t="s">
        <v>195</v>
      </c>
      <c r="B78" s="5" t="s">
        <v>192</v>
      </c>
      <c r="C78" s="5" t="s">
        <v>194</v>
      </c>
      <c r="D78" s="5" t="s">
        <v>196</v>
      </c>
      <c r="E78" s="5" t="s">
        <v>55</v>
      </c>
      <c r="F78" s="5"/>
      <c r="G78" s="295">
        <f>G79</f>
        <v>3250.3</v>
      </c>
      <c r="H78" s="123"/>
    </row>
    <row r="79" spans="1:8" ht="16.5" thickBot="1">
      <c r="A79" s="243" t="s">
        <v>29</v>
      </c>
      <c r="B79" s="64" t="s">
        <v>192</v>
      </c>
      <c r="C79" s="22" t="s">
        <v>194</v>
      </c>
      <c r="D79" s="20" t="s">
        <v>196</v>
      </c>
      <c r="E79" s="20" t="s">
        <v>11</v>
      </c>
      <c r="F79" s="34"/>
      <c r="G79" s="187">
        <f>'Прилож № 4'!H58</f>
        <v>3250.3</v>
      </c>
      <c r="H79" s="123"/>
    </row>
    <row r="80" spans="1:7" ht="16.5" thickBot="1">
      <c r="A80" s="78" t="s">
        <v>4</v>
      </c>
      <c r="B80" s="86" t="s">
        <v>45</v>
      </c>
      <c r="C80" s="44" t="s">
        <v>54</v>
      </c>
      <c r="D80" s="43" t="s">
        <v>53</v>
      </c>
      <c r="E80" s="43" t="s">
        <v>55</v>
      </c>
      <c r="F80" s="56"/>
      <c r="G80" s="117">
        <f>G81</f>
        <v>633</v>
      </c>
    </row>
    <row r="81" spans="1:7" ht="15.75">
      <c r="A81" s="194" t="s">
        <v>171</v>
      </c>
      <c r="B81" s="140" t="s">
        <v>45</v>
      </c>
      <c r="C81" s="10" t="s">
        <v>169</v>
      </c>
      <c r="D81" s="8" t="s">
        <v>53</v>
      </c>
      <c r="E81" s="8" t="s">
        <v>55</v>
      </c>
      <c r="F81" s="35"/>
      <c r="G81" s="128">
        <f>G82</f>
        <v>633</v>
      </c>
    </row>
    <row r="82" spans="1:7" ht="15.75">
      <c r="A82" s="4" t="s">
        <v>172</v>
      </c>
      <c r="B82" s="135" t="s">
        <v>45</v>
      </c>
      <c r="C82" s="5" t="s">
        <v>169</v>
      </c>
      <c r="D82" s="5" t="s">
        <v>170</v>
      </c>
      <c r="E82" s="8" t="s">
        <v>55</v>
      </c>
      <c r="F82" s="32"/>
      <c r="G82" s="136">
        <f>G83</f>
        <v>633</v>
      </c>
    </row>
    <row r="83" spans="1:8" ht="16.5" thickBot="1">
      <c r="A83" s="4" t="s">
        <v>173</v>
      </c>
      <c r="B83" s="135" t="s">
        <v>45</v>
      </c>
      <c r="C83" s="5" t="s">
        <v>169</v>
      </c>
      <c r="D83" s="5" t="s">
        <v>174</v>
      </c>
      <c r="E83" s="8" t="s">
        <v>175</v>
      </c>
      <c r="F83" s="32"/>
      <c r="G83" s="136">
        <f>'Прилож № 4'!H33+'Прилож № 4'!H67+'Прилож № 4'!H52</f>
        <v>633</v>
      </c>
      <c r="H83" s="123"/>
    </row>
    <row r="84" spans="1:7" ht="16.5" thickBot="1">
      <c r="A84" s="78" t="s">
        <v>87</v>
      </c>
      <c r="B84" s="139"/>
      <c r="C84" s="12"/>
      <c r="D84" s="12"/>
      <c r="E84" s="12"/>
      <c r="F84" s="147"/>
      <c r="G84" s="117">
        <f>G11+G16+G23+G27+G46+G56+G71+G80+G76</f>
        <v>83009.90000000001</v>
      </c>
    </row>
  </sheetData>
  <mergeCells count="2">
    <mergeCell ref="A7:G7"/>
    <mergeCell ref="A8:G8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4"/>
  <sheetViews>
    <sheetView workbookViewId="0" topLeftCell="A1">
      <selection activeCell="B1" sqref="B1:E5"/>
    </sheetView>
  </sheetViews>
  <sheetFormatPr defaultColWidth="8.796875" defaultRowHeight="15"/>
  <cols>
    <col min="1" max="1" width="46.09765625" style="0" customWidth="1"/>
    <col min="2" max="2" width="5.19921875" style="1" customWidth="1"/>
    <col min="3" max="3" width="5.59765625" style="1" customWidth="1"/>
    <col min="4" max="4" width="5.69921875" style="1" customWidth="1"/>
    <col min="5" max="5" width="7.69921875" style="1" customWidth="1"/>
    <col min="6" max="6" width="0.1015625" style="1" hidden="1" customWidth="1"/>
    <col min="7" max="7" width="4.3984375" style="0" customWidth="1"/>
  </cols>
  <sheetData>
    <row r="1" spans="2:7" ht="15.75">
      <c r="B1" s="330"/>
      <c r="C1" s="330"/>
      <c r="D1" s="330" t="s">
        <v>208</v>
      </c>
      <c r="E1" s="330"/>
      <c r="F1" s="326"/>
      <c r="G1" s="327"/>
    </row>
    <row r="2" spans="2:7" ht="15.75">
      <c r="B2" s="330" t="s">
        <v>201</v>
      </c>
      <c r="C2" s="330"/>
      <c r="D2" s="330"/>
      <c r="E2" s="330"/>
      <c r="F2" s="326"/>
      <c r="G2" s="327"/>
    </row>
    <row r="3" spans="2:7" ht="15.75">
      <c r="B3" s="330" t="s">
        <v>209</v>
      </c>
      <c r="C3" s="330"/>
      <c r="D3" s="330"/>
      <c r="E3" s="330"/>
      <c r="F3" s="326"/>
      <c r="G3" s="327"/>
    </row>
    <row r="4" spans="2:7" ht="15.75">
      <c r="B4" s="330"/>
      <c r="C4" s="330"/>
      <c r="D4" s="330" t="s">
        <v>208</v>
      </c>
      <c r="E4" s="330"/>
      <c r="F4" s="326"/>
      <c r="G4" s="327"/>
    </row>
    <row r="5" spans="2:7" ht="15.75">
      <c r="B5" s="330" t="s">
        <v>210</v>
      </c>
      <c r="C5" s="330"/>
      <c r="D5" s="330"/>
      <c r="E5" s="330"/>
      <c r="F5" s="326"/>
      <c r="G5" s="327"/>
    </row>
    <row r="6" spans="2:7" ht="15.75">
      <c r="B6" s="326"/>
      <c r="C6" s="326"/>
      <c r="D6" s="326"/>
      <c r="E6" s="326"/>
      <c r="F6" s="326"/>
      <c r="G6" s="327"/>
    </row>
    <row r="7" spans="1:8" ht="15.75">
      <c r="A7" s="331" t="s">
        <v>211</v>
      </c>
      <c r="B7" s="331"/>
      <c r="C7" s="331"/>
      <c r="D7" s="331"/>
      <c r="E7" s="331"/>
      <c r="F7" s="331"/>
      <c r="G7" s="331"/>
      <c r="H7" s="331"/>
    </row>
    <row r="8" spans="1:6" ht="16.5" thickBot="1">
      <c r="A8" s="2"/>
      <c r="B8" s="3"/>
      <c r="C8" s="3"/>
      <c r="D8" s="3"/>
      <c r="E8" s="3"/>
      <c r="F8" s="3"/>
    </row>
    <row r="9" spans="1:8" ht="15.75">
      <c r="A9" s="28" t="s">
        <v>0</v>
      </c>
      <c r="B9" s="30" t="s">
        <v>62</v>
      </c>
      <c r="C9" s="26" t="s">
        <v>63</v>
      </c>
      <c r="D9" s="26" t="s">
        <v>69</v>
      </c>
      <c r="E9" s="26" t="s">
        <v>67</v>
      </c>
      <c r="F9" s="37"/>
      <c r="G9" s="31" t="s">
        <v>65</v>
      </c>
      <c r="H9" s="31" t="s">
        <v>66</v>
      </c>
    </row>
    <row r="10" spans="1:8" ht="16.5" thickBot="1">
      <c r="A10" s="29"/>
      <c r="B10" s="200"/>
      <c r="C10" s="62"/>
      <c r="D10" s="62" t="s">
        <v>70</v>
      </c>
      <c r="E10" s="62" t="s">
        <v>64</v>
      </c>
      <c r="F10" s="25"/>
      <c r="G10" s="36"/>
      <c r="H10" s="36"/>
    </row>
    <row r="11" spans="1:8" ht="16.5" thickBot="1">
      <c r="A11" s="196" t="s">
        <v>61</v>
      </c>
      <c r="B11" s="139" t="s">
        <v>130</v>
      </c>
      <c r="C11" s="207"/>
      <c r="D11" s="213"/>
      <c r="E11" s="207"/>
      <c r="F11" s="213"/>
      <c r="G11" s="42"/>
      <c r="H11" s="122">
        <f>H12+H16+H30</f>
        <v>43835</v>
      </c>
    </row>
    <row r="12" spans="1:8" ht="15.75">
      <c r="A12" s="197" t="s">
        <v>71</v>
      </c>
      <c r="B12" s="201" t="s">
        <v>130</v>
      </c>
      <c r="C12" s="209" t="s">
        <v>72</v>
      </c>
      <c r="D12" s="214"/>
      <c r="E12" s="209"/>
      <c r="F12" s="21"/>
      <c r="G12" s="198"/>
      <c r="H12" s="234">
        <f>H13</f>
        <v>-1235</v>
      </c>
    </row>
    <row r="13" spans="1:8" ht="15.75">
      <c r="A13" s="133" t="s">
        <v>115</v>
      </c>
      <c r="B13" s="202" t="s">
        <v>130</v>
      </c>
      <c r="C13" s="88" t="s">
        <v>72</v>
      </c>
      <c r="D13" s="171" t="s">
        <v>116</v>
      </c>
      <c r="E13" s="88"/>
      <c r="F13" s="171"/>
      <c r="G13" s="15"/>
      <c r="H13" s="235">
        <f>H14</f>
        <v>-1235</v>
      </c>
    </row>
    <row r="14" spans="1:8" ht="15.75">
      <c r="A14" s="133" t="s">
        <v>117</v>
      </c>
      <c r="B14" s="202" t="s">
        <v>130</v>
      </c>
      <c r="C14" s="88" t="s">
        <v>72</v>
      </c>
      <c r="D14" s="171" t="s">
        <v>116</v>
      </c>
      <c r="E14" s="88" t="s">
        <v>118</v>
      </c>
      <c r="F14" s="171"/>
      <c r="G14" s="15"/>
      <c r="H14" s="235">
        <f>H15</f>
        <v>-1235</v>
      </c>
    </row>
    <row r="15" spans="1:8" ht="15.75">
      <c r="A15" s="133" t="s">
        <v>119</v>
      </c>
      <c r="B15" s="202" t="s">
        <v>130</v>
      </c>
      <c r="C15" s="88" t="s">
        <v>72</v>
      </c>
      <c r="D15" s="171" t="s">
        <v>116</v>
      </c>
      <c r="E15" s="88" t="s">
        <v>118</v>
      </c>
      <c r="F15" s="171"/>
      <c r="G15" s="15">
        <v>365</v>
      </c>
      <c r="H15" s="235">
        <v>-1235</v>
      </c>
    </row>
    <row r="16" spans="1:8" s="104" customFormat="1" ht="15.75">
      <c r="A16" s="197" t="s">
        <v>22</v>
      </c>
      <c r="B16" s="201" t="s">
        <v>130</v>
      </c>
      <c r="C16" s="209" t="s">
        <v>23</v>
      </c>
      <c r="D16" s="214"/>
      <c r="E16" s="209"/>
      <c r="F16" s="214"/>
      <c r="G16" s="198"/>
      <c r="H16" s="234">
        <f>H17+H21+H27</f>
        <v>44583</v>
      </c>
    </row>
    <row r="17" spans="1:8" ht="15.75">
      <c r="A17" s="130" t="s">
        <v>76</v>
      </c>
      <c r="B17" s="195" t="s">
        <v>130</v>
      </c>
      <c r="C17" s="76" t="s">
        <v>23</v>
      </c>
      <c r="D17" s="172" t="s">
        <v>24</v>
      </c>
      <c r="E17" s="76"/>
      <c r="F17" s="172"/>
      <c r="G17" s="17"/>
      <c r="H17" s="233">
        <f>H18</f>
        <v>-13321</v>
      </c>
    </row>
    <row r="18" spans="1:8" ht="15.75">
      <c r="A18" s="130" t="s">
        <v>131</v>
      </c>
      <c r="B18" s="195" t="s">
        <v>130</v>
      </c>
      <c r="C18" s="76" t="s">
        <v>23</v>
      </c>
      <c r="D18" s="172" t="s">
        <v>24</v>
      </c>
      <c r="E18" s="76" t="s">
        <v>25</v>
      </c>
      <c r="F18" s="172"/>
      <c r="G18" s="17"/>
      <c r="H18" s="233">
        <f>H20</f>
        <v>-13321</v>
      </c>
    </row>
    <row r="19" spans="1:8" ht="15.75">
      <c r="A19" s="130" t="s">
        <v>132</v>
      </c>
      <c r="B19" s="195"/>
      <c r="C19" s="76"/>
      <c r="D19" s="172"/>
      <c r="E19" s="76"/>
      <c r="F19" s="172"/>
      <c r="G19" s="17"/>
      <c r="H19" s="233"/>
    </row>
    <row r="20" spans="1:8" ht="15.75">
      <c r="A20" s="130" t="s">
        <v>133</v>
      </c>
      <c r="B20" s="195" t="s">
        <v>130</v>
      </c>
      <c r="C20" s="76" t="s">
        <v>23</v>
      </c>
      <c r="D20" s="172" t="s">
        <v>24</v>
      </c>
      <c r="E20" s="76" t="s">
        <v>25</v>
      </c>
      <c r="F20" s="172"/>
      <c r="G20" s="17">
        <v>410</v>
      </c>
      <c r="H20" s="233">
        <f>-9000-4321</f>
        <v>-13321</v>
      </c>
    </row>
    <row r="21" spans="1:8" ht="15.75">
      <c r="A21" s="130" t="s">
        <v>2</v>
      </c>
      <c r="B21" s="195" t="s">
        <v>130</v>
      </c>
      <c r="C21" s="76" t="s">
        <v>23</v>
      </c>
      <c r="D21" s="172" t="s">
        <v>26</v>
      </c>
      <c r="E21" s="76"/>
      <c r="F21" s="172"/>
      <c r="G21" s="17"/>
      <c r="H21" s="233">
        <f>H22+H23</f>
        <v>-8097</v>
      </c>
    </row>
    <row r="22" spans="1:8" ht="15.75">
      <c r="A22" s="130" t="s">
        <v>134</v>
      </c>
      <c r="B22" s="195" t="s">
        <v>130</v>
      </c>
      <c r="C22" s="76" t="s">
        <v>23</v>
      </c>
      <c r="D22" s="172" t="s">
        <v>26</v>
      </c>
      <c r="E22" s="76" t="s">
        <v>100</v>
      </c>
      <c r="F22" s="172"/>
      <c r="G22" s="17"/>
      <c r="H22" s="233">
        <f>H25</f>
        <v>-9832</v>
      </c>
    </row>
    <row r="23" spans="1:8" ht="15.75">
      <c r="A23" s="130" t="s">
        <v>126</v>
      </c>
      <c r="B23" s="195" t="s">
        <v>130</v>
      </c>
      <c r="C23" s="76" t="s">
        <v>23</v>
      </c>
      <c r="D23" s="172" t="s">
        <v>26</v>
      </c>
      <c r="E23" s="76" t="s">
        <v>100</v>
      </c>
      <c r="F23" s="172"/>
      <c r="G23" s="17">
        <v>197</v>
      </c>
      <c r="H23" s="233">
        <v>1735</v>
      </c>
    </row>
    <row r="24" spans="1:8" ht="15.75">
      <c r="A24" s="130" t="s">
        <v>73</v>
      </c>
      <c r="B24" s="195"/>
      <c r="C24" s="76"/>
      <c r="D24" s="172"/>
      <c r="E24" s="76"/>
      <c r="F24" s="172"/>
      <c r="G24" s="17"/>
      <c r="H24" s="233"/>
    </row>
    <row r="25" spans="1:8" ht="15.75">
      <c r="A25" s="130" t="s">
        <v>74</v>
      </c>
      <c r="B25" s="195" t="s">
        <v>130</v>
      </c>
      <c r="C25" s="76" t="s">
        <v>23</v>
      </c>
      <c r="D25" s="172" t="s">
        <v>26</v>
      </c>
      <c r="E25" s="76" t="s">
        <v>100</v>
      </c>
      <c r="F25" s="172"/>
      <c r="G25" s="17">
        <v>412</v>
      </c>
      <c r="H25" s="233">
        <f>-8602-744-175-311</f>
        <v>-9832</v>
      </c>
    </row>
    <row r="26" spans="1:8" ht="15.75">
      <c r="A26" s="130" t="s">
        <v>104</v>
      </c>
      <c r="B26" s="195"/>
      <c r="C26" s="76"/>
      <c r="D26" s="172"/>
      <c r="E26" s="76"/>
      <c r="F26" s="172"/>
      <c r="G26" s="17"/>
      <c r="H26" s="233"/>
    </row>
    <row r="27" spans="1:8" ht="15.75">
      <c r="A27" s="130" t="s">
        <v>109</v>
      </c>
      <c r="B27" s="195" t="s">
        <v>130</v>
      </c>
      <c r="C27" s="76" t="s">
        <v>23</v>
      </c>
      <c r="D27" s="172" t="s">
        <v>106</v>
      </c>
      <c r="E27" s="76"/>
      <c r="F27" s="172"/>
      <c r="G27" s="17"/>
      <c r="H27" s="233">
        <f>H28</f>
        <v>66001</v>
      </c>
    </row>
    <row r="28" spans="1:8" ht="15.75">
      <c r="A28" s="130" t="s">
        <v>162</v>
      </c>
      <c r="B28" s="195" t="s">
        <v>130</v>
      </c>
      <c r="C28" s="76" t="s">
        <v>23</v>
      </c>
      <c r="D28" s="172" t="s">
        <v>106</v>
      </c>
      <c r="E28" s="76" t="s">
        <v>163</v>
      </c>
      <c r="F28" s="172"/>
      <c r="G28" s="17"/>
      <c r="H28" s="233">
        <f>H29</f>
        <v>66001</v>
      </c>
    </row>
    <row r="29" spans="1:8" ht="15.75">
      <c r="A29" s="130" t="s">
        <v>126</v>
      </c>
      <c r="B29" s="195" t="s">
        <v>130</v>
      </c>
      <c r="C29" s="76" t="s">
        <v>23</v>
      </c>
      <c r="D29" s="172" t="s">
        <v>106</v>
      </c>
      <c r="E29" s="76" t="s">
        <v>163</v>
      </c>
      <c r="F29" s="172"/>
      <c r="G29" s="17">
        <v>197</v>
      </c>
      <c r="H29" s="233">
        <v>66001</v>
      </c>
    </row>
    <row r="30" spans="1:8" ht="15.75">
      <c r="A30" s="198" t="s">
        <v>4</v>
      </c>
      <c r="B30" s="201" t="s">
        <v>130</v>
      </c>
      <c r="C30" s="209" t="s">
        <v>45</v>
      </c>
      <c r="D30" s="214"/>
      <c r="E30" s="209"/>
      <c r="F30" s="21"/>
      <c r="G30" s="198"/>
      <c r="H30" s="234">
        <f>H31</f>
        <v>487</v>
      </c>
    </row>
    <row r="31" spans="1:8" ht="15.75">
      <c r="A31" s="199" t="s">
        <v>171</v>
      </c>
      <c r="B31" s="195" t="s">
        <v>130</v>
      </c>
      <c r="C31" s="76" t="s">
        <v>45</v>
      </c>
      <c r="D31" s="172" t="s">
        <v>169</v>
      </c>
      <c r="E31" s="76"/>
      <c r="F31" s="11"/>
      <c r="G31" s="17"/>
      <c r="H31" s="233">
        <f>H32</f>
        <v>487</v>
      </c>
    </row>
    <row r="32" spans="1:8" ht="15.75">
      <c r="A32" s="17" t="s">
        <v>172</v>
      </c>
      <c r="B32" s="195" t="s">
        <v>130</v>
      </c>
      <c r="C32" s="76" t="s">
        <v>45</v>
      </c>
      <c r="D32" s="172" t="s">
        <v>169</v>
      </c>
      <c r="E32" s="76" t="s">
        <v>170</v>
      </c>
      <c r="F32" s="11"/>
      <c r="G32" s="17"/>
      <c r="H32" s="233">
        <f>H33</f>
        <v>487</v>
      </c>
    </row>
    <row r="33" spans="1:8" ht="16.5" thickBot="1">
      <c r="A33" s="17" t="s">
        <v>173</v>
      </c>
      <c r="B33" s="203" t="s">
        <v>130</v>
      </c>
      <c r="C33" s="210" t="s">
        <v>45</v>
      </c>
      <c r="D33" s="215" t="s">
        <v>169</v>
      </c>
      <c r="E33" s="210" t="s">
        <v>170</v>
      </c>
      <c r="F33" s="183"/>
      <c r="G33" s="219">
        <v>483</v>
      </c>
      <c r="H33" s="236">
        <f>175+311+1</f>
        <v>487</v>
      </c>
    </row>
    <row r="34" spans="1:8" ht="16.5" thickBot="1">
      <c r="A34" s="70" t="s">
        <v>75</v>
      </c>
      <c r="B34" s="139" t="s">
        <v>68</v>
      </c>
      <c r="C34" s="86"/>
      <c r="D34" s="51"/>
      <c r="E34" s="86"/>
      <c r="F34" s="51"/>
      <c r="G34" s="220"/>
      <c r="H34" s="237">
        <f>H39+H35+H49</f>
        <v>2070</v>
      </c>
    </row>
    <row r="35" spans="1:8" ht="15.75">
      <c r="A35" s="244" t="s">
        <v>168</v>
      </c>
      <c r="B35" s="208" t="s">
        <v>68</v>
      </c>
      <c r="C35" s="175" t="s">
        <v>47</v>
      </c>
      <c r="D35" s="212"/>
      <c r="E35" s="269"/>
      <c r="F35" s="171"/>
      <c r="G35" s="282"/>
      <c r="H35" s="275">
        <f>H36</f>
        <v>10</v>
      </c>
    </row>
    <row r="36" spans="1:8" ht="15.75">
      <c r="A36" s="133" t="s">
        <v>48</v>
      </c>
      <c r="B36" s="88" t="s">
        <v>68</v>
      </c>
      <c r="C36" s="171" t="s">
        <v>47</v>
      </c>
      <c r="D36" s="88" t="s">
        <v>148</v>
      </c>
      <c r="E36" s="269"/>
      <c r="F36" s="171"/>
      <c r="G36" s="283"/>
      <c r="H36" s="276">
        <f>H37</f>
        <v>10</v>
      </c>
    </row>
    <row r="37" spans="1:8" ht="15.75">
      <c r="A37" s="181" t="s">
        <v>156</v>
      </c>
      <c r="B37" s="88" t="s">
        <v>68</v>
      </c>
      <c r="C37" s="171" t="s">
        <v>47</v>
      </c>
      <c r="D37" s="88" t="s">
        <v>148</v>
      </c>
      <c r="E37" s="269" t="s">
        <v>149</v>
      </c>
      <c r="F37" s="171"/>
      <c r="G37" s="283"/>
      <c r="H37" s="276">
        <f>10</f>
        <v>10</v>
      </c>
    </row>
    <row r="38" spans="1:8" ht="15.75">
      <c r="A38" s="243" t="s">
        <v>50</v>
      </c>
      <c r="B38" s="62" t="s">
        <v>68</v>
      </c>
      <c r="C38" s="25" t="s">
        <v>47</v>
      </c>
      <c r="D38" s="62" t="s">
        <v>148</v>
      </c>
      <c r="E38" s="270" t="s">
        <v>149</v>
      </c>
      <c r="F38" s="25"/>
      <c r="G38" s="284">
        <v>443</v>
      </c>
      <c r="H38" s="277">
        <v>10</v>
      </c>
    </row>
    <row r="39" spans="1:8" ht="15.75">
      <c r="A39" s="197" t="s">
        <v>5</v>
      </c>
      <c r="B39" s="209" t="s">
        <v>68</v>
      </c>
      <c r="C39" s="214" t="s">
        <v>28</v>
      </c>
      <c r="D39" s="209"/>
      <c r="E39" s="271"/>
      <c r="F39" s="214"/>
      <c r="G39" s="285"/>
      <c r="H39" s="278">
        <f>H40+H43</f>
        <v>1964</v>
      </c>
    </row>
    <row r="40" spans="1:8" ht="15.75">
      <c r="A40" s="17" t="s">
        <v>180</v>
      </c>
      <c r="B40" s="76" t="s">
        <v>68</v>
      </c>
      <c r="C40" s="172" t="s">
        <v>28</v>
      </c>
      <c r="D40" s="76" t="s">
        <v>181</v>
      </c>
      <c r="E40" s="11"/>
      <c r="F40" s="274"/>
      <c r="G40" s="285"/>
      <c r="H40" s="279">
        <f>H41</f>
        <v>331</v>
      </c>
    </row>
    <row r="41" spans="1:8" ht="15.75">
      <c r="A41" s="17" t="s">
        <v>182</v>
      </c>
      <c r="B41" s="76" t="s">
        <v>68</v>
      </c>
      <c r="C41" s="172" t="s">
        <v>28</v>
      </c>
      <c r="D41" s="76" t="s">
        <v>181</v>
      </c>
      <c r="E41" s="11" t="s">
        <v>183</v>
      </c>
      <c r="F41" s="274"/>
      <c r="G41" s="285"/>
      <c r="H41" s="279">
        <f>H42</f>
        <v>331</v>
      </c>
    </row>
    <row r="42" spans="1:8" ht="15.75">
      <c r="A42" s="17" t="s">
        <v>29</v>
      </c>
      <c r="B42" s="76" t="s">
        <v>68</v>
      </c>
      <c r="C42" s="172" t="s">
        <v>28</v>
      </c>
      <c r="D42" s="76" t="s">
        <v>181</v>
      </c>
      <c r="E42" s="11" t="s">
        <v>183</v>
      </c>
      <c r="F42" s="274" t="s">
        <v>11</v>
      </c>
      <c r="G42" s="286">
        <v>327</v>
      </c>
      <c r="H42" s="279">
        <f>-113+444</f>
        <v>331</v>
      </c>
    </row>
    <row r="43" spans="1:8" ht="15.75">
      <c r="A43" s="17" t="s">
        <v>6</v>
      </c>
      <c r="B43" s="76" t="s">
        <v>68</v>
      </c>
      <c r="C43" s="172" t="s">
        <v>28</v>
      </c>
      <c r="D43" s="76" t="s">
        <v>30</v>
      </c>
      <c r="E43" s="11"/>
      <c r="F43" s="32"/>
      <c r="G43" s="286"/>
      <c r="H43" s="279">
        <f>H45+H47</f>
        <v>1633</v>
      </c>
    </row>
    <row r="44" spans="1:8" ht="15.75">
      <c r="A44" s="17" t="s">
        <v>31</v>
      </c>
      <c r="B44" s="76"/>
      <c r="C44" s="172"/>
      <c r="D44" s="76"/>
      <c r="E44" s="11"/>
      <c r="F44" s="32"/>
      <c r="G44" s="286"/>
      <c r="H44" s="279"/>
    </row>
    <row r="45" spans="1:8" ht="15.75">
      <c r="A45" s="243" t="s">
        <v>32</v>
      </c>
      <c r="B45" s="62" t="s">
        <v>68</v>
      </c>
      <c r="C45" s="25" t="s">
        <v>28</v>
      </c>
      <c r="D45" s="62" t="s">
        <v>30</v>
      </c>
      <c r="E45" s="270" t="s">
        <v>33</v>
      </c>
      <c r="F45" s="25"/>
      <c r="G45" s="284"/>
      <c r="H45" s="276">
        <f>H46</f>
        <v>1525</v>
      </c>
    </row>
    <row r="46" spans="1:8" ht="15.75">
      <c r="A46" s="131" t="s">
        <v>29</v>
      </c>
      <c r="B46" s="80" t="s">
        <v>68</v>
      </c>
      <c r="C46" s="173" t="s">
        <v>28</v>
      </c>
      <c r="D46" s="80" t="s">
        <v>30</v>
      </c>
      <c r="E46" s="272" t="s">
        <v>33</v>
      </c>
      <c r="F46" s="173"/>
      <c r="G46" s="287">
        <v>327</v>
      </c>
      <c r="H46" s="280">
        <f>3078-1625+72</f>
        <v>1525</v>
      </c>
    </row>
    <row r="47" spans="1:8" ht="15.75">
      <c r="A47" s="254" t="s">
        <v>197</v>
      </c>
      <c r="B47" s="80" t="s">
        <v>68</v>
      </c>
      <c r="C47" s="173" t="s">
        <v>28</v>
      </c>
      <c r="D47" s="80" t="s">
        <v>30</v>
      </c>
      <c r="E47" s="272" t="s">
        <v>179</v>
      </c>
      <c r="F47" s="173"/>
      <c r="G47" s="287"/>
      <c r="H47" s="280">
        <f>H48</f>
        <v>108</v>
      </c>
    </row>
    <row r="48" spans="1:8" ht="15.75">
      <c r="A48" s="131" t="s">
        <v>29</v>
      </c>
      <c r="B48" s="80" t="s">
        <v>68</v>
      </c>
      <c r="C48" s="173" t="s">
        <v>28</v>
      </c>
      <c r="D48" s="80" t="s">
        <v>30</v>
      </c>
      <c r="E48" s="272" t="s">
        <v>179</v>
      </c>
      <c r="F48" s="173"/>
      <c r="G48" s="287">
        <v>327</v>
      </c>
      <c r="H48" s="280">
        <v>108</v>
      </c>
    </row>
    <row r="49" spans="1:8" ht="15.75">
      <c r="A49" s="198" t="s">
        <v>4</v>
      </c>
      <c r="B49" s="209" t="s">
        <v>68</v>
      </c>
      <c r="C49" s="214" t="s">
        <v>45</v>
      </c>
      <c r="D49" s="209"/>
      <c r="E49" s="271"/>
      <c r="F49" s="214"/>
      <c r="G49" s="285"/>
      <c r="H49" s="278">
        <f>H50</f>
        <v>96</v>
      </c>
    </row>
    <row r="50" spans="1:8" ht="15.75">
      <c r="A50" s="199" t="s">
        <v>171</v>
      </c>
      <c r="B50" s="76" t="s">
        <v>68</v>
      </c>
      <c r="C50" s="172" t="s">
        <v>45</v>
      </c>
      <c r="D50" s="76" t="s">
        <v>169</v>
      </c>
      <c r="E50" s="273"/>
      <c r="F50" s="172"/>
      <c r="G50" s="286"/>
      <c r="H50" s="281">
        <f>H51</f>
        <v>96</v>
      </c>
    </row>
    <row r="51" spans="1:8" ht="15.75">
      <c r="A51" s="17" t="s">
        <v>172</v>
      </c>
      <c r="B51" s="76" t="s">
        <v>68</v>
      </c>
      <c r="C51" s="172" t="s">
        <v>45</v>
      </c>
      <c r="D51" s="76" t="s">
        <v>169</v>
      </c>
      <c r="E51" s="273" t="s">
        <v>170</v>
      </c>
      <c r="F51" s="172"/>
      <c r="G51" s="286"/>
      <c r="H51" s="281">
        <f>H52</f>
        <v>96</v>
      </c>
    </row>
    <row r="52" spans="1:8" ht="16.5" thickBot="1">
      <c r="A52" s="6" t="s">
        <v>173</v>
      </c>
      <c r="B52" s="210" t="s">
        <v>68</v>
      </c>
      <c r="C52" s="173" t="s">
        <v>45</v>
      </c>
      <c r="D52" s="210" t="s">
        <v>169</v>
      </c>
      <c r="E52" s="272" t="s">
        <v>170</v>
      </c>
      <c r="F52" s="173"/>
      <c r="G52" s="288">
        <v>483</v>
      </c>
      <c r="H52" s="280">
        <v>96</v>
      </c>
    </row>
    <row r="53" spans="1:8" ht="16.5" thickBot="1">
      <c r="A53" s="267" t="s">
        <v>188</v>
      </c>
      <c r="B53" s="291"/>
      <c r="C53" s="83"/>
      <c r="D53" s="176"/>
      <c r="E53" s="83"/>
      <c r="F53" s="48"/>
      <c r="G53" s="230"/>
      <c r="H53" s="289"/>
    </row>
    <row r="54" spans="1:8" ht="16.5" thickBot="1">
      <c r="A54" s="268" t="s">
        <v>190</v>
      </c>
      <c r="B54" s="291" t="s">
        <v>189</v>
      </c>
      <c r="C54" s="85"/>
      <c r="D54" s="178"/>
      <c r="E54" s="85"/>
      <c r="F54" s="49"/>
      <c r="G54" s="229"/>
      <c r="H54" s="290">
        <f>H55</f>
        <v>3250.3</v>
      </c>
    </row>
    <row r="55" spans="1:8" ht="15.75">
      <c r="A55" s="293" t="s">
        <v>191</v>
      </c>
      <c r="B55" s="175" t="s">
        <v>189</v>
      </c>
      <c r="C55" s="208" t="s">
        <v>192</v>
      </c>
      <c r="D55" s="175"/>
      <c r="E55" s="208"/>
      <c r="F55" s="292"/>
      <c r="G55" s="222"/>
      <c r="H55" s="232">
        <f>H56</f>
        <v>3250.3</v>
      </c>
    </row>
    <row r="56" spans="1:8" ht="15.75">
      <c r="A56" s="286" t="s">
        <v>193</v>
      </c>
      <c r="B56" s="172" t="s">
        <v>189</v>
      </c>
      <c r="C56" s="76" t="s">
        <v>192</v>
      </c>
      <c r="D56" s="172" t="s">
        <v>194</v>
      </c>
      <c r="E56" s="76"/>
      <c r="F56" s="11"/>
      <c r="G56" s="17"/>
      <c r="H56" s="233">
        <f>H57</f>
        <v>3250.3</v>
      </c>
    </row>
    <row r="57" spans="1:8" ht="15.75">
      <c r="A57" s="286" t="s">
        <v>195</v>
      </c>
      <c r="B57" s="172" t="s">
        <v>189</v>
      </c>
      <c r="C57" s="76" t="s">
        <v>192</v>
      </c>
      <c r="D57" s="172" t="s">
        <v>194</v>
      </c>
      <c r="E57" s="76" t="s">
        <v>196</v>
      </c>
      <c r="F57" s="11"/>
      <c r="G57" s="17"/>
      <c r="H57" s="233">
        <f>H58</f>
        <v>3250.3</v>
      </c>
    </row>
    <row r="58" spans="1:8" ht="16.5" thickBot="1">
      <c r="A58" s="288" t="s">
        <v>29</v>
      </c>
      <c r="B58" s="173" t="s">
        <v>189</v>
      </c>
      <c r="C58" s="210" t="s">
        <v>192</v>
      </c>
      <c r="D58" s="173" t="s">
        <v>194</v>
      </c>
      <c r="E58" s="210" t="s">
        <v>196</v>
      </c>
      <c r="F58" s="7" t="s">
        <v>11</v>
      </c>
      <c r="G58" s="6">
        <v>327</v>
      </c>
      <c r="H58" s="236">
        <f>3233+17.3</f>
        <v>3250.3</v>
      </c>
    </row>
    <row r="59" spans="1:8" ht="48" thickBot="1">
      <c r="A59" s="320" t="s">
        <v>176</v>
      </c>
      <c r="B59" s="249" t="s">
        <v>57</v>
      </c>
      <c r="C59" s="79"/>
      <c r="D59" s="174"/>
      <c r="E59" s="79"/>
      <c r="F59" s="174"/>
      <c r="G59" s="220"/>
      <c r="H59" s="237">
        <f>H60+H64</f>
        <v>0</v>
      </c>
    </row>
    <row r="60" spans="1:8" ht="15.75">
      <c r="A60" s="244" t="s">
        <v>22</v>
      </c>
      <c r="B60" s="250" t="s">
        <v>57</v>
      </c>
      <c r="C60" s="75" t="s">
        <v>23</v>
      </c>
      <c r="D60" s="175"/>
      <c r="E60" s="75"/>
      <c r="F60" s="175"/>
      <c r="G60" s="222"/>
      <c r="H60" s="235">
        <f>H61</f>
        <v>-50</v>
      </c>
    </row>
    <row r="61" spans="1:8" ht="15.75">
      <c r="A61" s="130" t="s">
        <v>134</v>
      </c>
      <c r="B61" s="195" t="s">
        <v>57</v>
      </c>
      <c r="C61" s="76" t="s">
        <v>23</v>
      </c>
      <c r="D61" s="172" t="s">
        <v>26</v>
      </c>
      <c r="E61" s="76" t="s">
        <v>100</v>
      </c>
      <c r="F61" s="25"/>
      <c r="G61" s="17"/>
      <c r="H61" s="233">
        <f>H63</f>
        <v>-50</v>
      </c>
    </row>
    <row r="62" spans="1:8" ht="15.75">
      <c r="A62" s="130" t="s">
        <v>73</v>
      </c>
      <c r="B62" s="195"/>
      <c r="C62" s="76"/>
      <c r="D62" s="172"/>
      <c r="E62" s="76"/>
      <c r="F62" s="172"/>
      <c r="G62" s="15"/>
      <c r="H62" s="238"/>
    </row>
    <row r="63" spans="1:8" ht="15.75">
      <c r="A63" s="130" t="s">
        <v>74</v>
      </c>
      <c r="B63" s="195" t="s">
        <v>57</v>
      </c>
      <c r="C63" s="76" t="s">
        <v>23</v>
      </c>
      <c r="D63" s="172" t="s">
        <v>26</v>
      </c>
      <c r="E63" s="76" t="s">
        <v>100</v>
      </c>
      <c r="F63" s="172"/>
      <c r="G63" s="17">
        <v>412</v>
      </c>
      <c r="H63" s="233">
        <v>-50</v>
      </c>
    </row>
    <row r="64" spans="1:8" ht="15.75">
      <c r="A64" s="198" t="s">
        <v>4</v>
      </c>
      <c r="B64" s="201" t="s">
        <v>130</v>
      </c>
      <c r="C64" s="209" t="s">
        <v>45</v>
      </c>
      <c r="D64" s="214"/>
      <c r="E64" s="209"/>
      <c r="F64" s="21"/>
      <c r="G64" s="198"/>
      <c r="H64" s="234">
        <f>H65</f>
        <v>50</v>
      </c>
    </row>
    <row r="65" spans="1:8" ht="15.75">
      <c r="A65" s="199" t="s">
        <v>171</v>
      </c>
      <c r="B65" s="195" t="s">
        <v>130</v>
      </c>
      <c r="C65" s="76" t="s">
        <v>45</v>
      </c>
      <c r="D65" s="172" t="s">
        <v>169</v>
      </c>
      <c r="E65" s="76"/>
      <c r="F65" s="11"/>
      <c r="G65" s="17"/>
      <c r="H65" s="233">
        <f>H66</f>
        <v>50</v>
      </c>
    </row>
    <row r="66" spans="1:8" ht="15.75">
      <c r="A66" s="17" t="s">
        <v>172</v>
      </c>
      <c r="B66" s="195" t="s">
        <v>130</v>
      </c>
      <c r="C66" s="76" t="s">
        <v>45</v>
      </c>
      <c r="D66" s="172" t="s">
        <v>169</v>
      </c>
      <c r="E66" s="76" t="s">
        <v>170</v>
      </c>
      <c r="F66" s="11"/>
      <c r="G66" s="17"/>
      <c r="H66" s="233">
        <f>H67</f>
        <v>50</v>
      </c>
    </row>
    <row r="67" spans="1:8" ht="16.5" thickBot="1">
      <c r="A67" s="17" t="s">
        <v>173</v>
      </c>
      <c r="B67" s="195" t="s">
        <v>130</v>
      </c>
      <c r="C67" s="76" t="s">
        <v>45</v>
      </c>
      <c r="D67" s="172" t="s">
        <v>169</v>
      </c>
      <c r="E67" s="76" t="s">
        <v>170</v>
      </c>
      <c r="F67" s="11"/>
      <c r="G67" s="17">
        <v>483</v>
      </c>
      <c r="H67" s="233">
        <v>50</v>
      </c>
    </row>
    <row r="68" spans="1:8" ht="32.25" thickBot="1">
      <c r="A68" s="245" t="s">
        <v>152</v>
      </c>
      <c r="B68" s="139" t="s">
        <v>135</v>
      </c>
      <c r="C68" s="86"/>
      <c r="D68" s="51"/>
      <c r="E68" s="86"/>
      <c r="F68" s="51"/>
      <c r="G68" s="220"/>
      <c r="H68" s="237">
        <f>H69+H75</f>
        <v>0</v>
      </c>
    </row>
    <row r="69" spans="1:8" ht="16.5" thickBot="1">
      <c r="A69" s="78" t="s">
        <v>5</v>
      </c>
      <c r="B69" s="249" t="s">
        <v>135</v>
      </c>
      <c r="C69" s="79" t="s">
        <v>28</v>
      </c>
      <c r="D69" s="174"/>
      <c r="E69" s="79"/>
      <c r="F69" s="174"/>
      <c r="G69" s="223"/>
      <c r="H69" s="237">
        <f>H70</f>
        <v>2094</v>
      </c>
    </row>
    <row r="70" spans="1:8" ht="15.75">
      <c r="A70" s="130" t="s">
        <v>34</v>
      </c>
      <c r="B70" s="195" t="s">
        <v>135</v>
      </c>
      <c r="C70" s="76" t="s">
        <v>28</v>
      </c>
      <c r="D70" s="172" t="s">
        <v>35</v>
      </c>
      <c r="E70" s="76"/>
      <c r="F70" s="172"/>
      <c r="G70" s="17"/>
      <c r="H70" s="233">
        <f>H71</f>
        <v>2094</v>
      </c>
    </row>
    <row r="71" spans="1:8" ht="15.75">
      <c r="A71" s="130" t="s">
        <v>154</v>
      </c>
      <c r="B71" s="195" t="s">
        <v>135</v>
      </c>
      <c r="C71" s="76" t="s">
        <v>28</v>
      </c>
      <c r="D71" s="172" t="s">
        <v>35</v>
      </c>
      <c r="E71" s="76" t="s">
        <v>153</v>
      </c>
      <c r="F71" s="172"/>
      <c r="G71" s="17"/>
      <c r="H71" s="233">
        <f>H72+H73</f>
        <v>2094</v>
      </c>
    </row>
    <row r="72" spans="1:8" ht="15.75">
      <c r="A72" s="130" t="s">
        <v>29</v>
      </c>
      <c r="B72" s="195" t="s">
        <v>135</v>
      </c>
      <c r="C72" s="76" t="s">
        <v>28</v>
      </c>
      <c r="D72" s="172" t="s">
        <v>35</v>
      </c>
      <c r="E72" s="76" t="s">
        <v>153</v>
      </c>
      <c r="F72" s="172"/>
      <c r="G72" s="17">
        <v>327</v>
      </c>
      <c r="H72" s="233">
        <v>1393.2</v>
      </c>
    </row>
    <row r="73" spans="1:8" ht="15.75">
      <c r="A73" s="130" t="s">
        <v>155</v>
      </c>
      <c r="B73" s="195" t="s">
        <v>135</v>
      </c>
      <c r="C73" s="76" t="s">
        <v>28</v>
      </c>
      <c r="D73" s="172" t="s">
        <v>35</v>
      </c>
      <c r="E73" s="76" t="s">
        <v>153</v>
      </c>
      <c r="F73" s="172"/>
      <c r="G73" s="17">
        <v>447</v>
      </c>
      <c r="H73" s="233">
        <v>700.8</v>
      </c>
    </row>
    <row r="74" spans="1:8" ht="15.75">
      <c r="A74" s="197" t="s">
        <v>36</v>
      </c>
      <c r="B74" s="195"/>
      <c r="C74" s="76"/>
      <c r="D74" s="172"/>
      <c r="E74" s="76"/>
      <c r="F74" s="172"/>
      <c r="G74" s="17"/>
      <c r="H74" s="233"/>
    </row>
    <row r="75" spans="1:8" ht="15.75">
      <c r="A75" s="197" t="s">
        <v>44</v>
      </c>
      <c r="B75" s="195" t="s">
        <v>135</v>
      </c>
      <c r="C75" s="76" t="s">
        <v>43</v>
      </c>
      <c r="D75" s="172"/>
      <c r="E75" s="76"/>
      <c r="F75" s="172"/>
      <c r="G75" s="17"/>
      <c r="H75" s="233">
        <f>H76</f>
        <v>-2094</v>
      </c>
    </row>
    <row r="76" spans="1:8" ht="15.75">
      <c r="A76" s="130" t="s">
        <v>38</v>
      </c>
      <c r="B76" s="195" t="s">
        <v>135</v>
      </c>
      <c r="C76" s="76" t="s">
        <v>43</v>
      </c>
      <c r="D76" s="172" t="s">
        <v>39</v>
      </c>
      <c r="E76" s="76"/>
      <c r="F76" s="172"/>
      <c r="G76" s="17"/>
      <c r="H76" s="233">
        <f>H78</f>
        <v>-2094</v>
      </c>
    </row>
    <row r="77" spans="1:8" ht="15.75">
      <c r="A77" s="130" t="s">
        <v>40</v>
      </c>
      <c r="B77" s="195"/>
      <c r="C77" s="76"/>
      <c r="D77" s="172"/>
      <c r="E77" s="76"/>
      <c r="F77" s="172"/>
      <c r="G77" s="17"/>
      <c r="H77" s="233"/>
    </row>
    <row r="78" spans="1:8" ht="15.75">
      <c r="A78" s="130" t="s">
        <v>41</v>
      </c>
      <c r="B78" s="195" t="s">
        <v>135</v>
      </c>
      <c r="C78" s="76" t="s">
        <v>43</v>
      </c>
      <c r="D78" s="172" t="s">
        <v>39</v>
      </c>
      <c r="E78" s="76" t="s">
        <v>42</v>
      </c>
      <c r="F78" s="172"/>
      <c r="G78" s="17"/>
      <c r="H78" s="233">
        <f>H79</f>
        <v>-2094</v>
      </c>
    </row>
    <row r="79" spans="1:8" ht="16.5" thickBot="1">
      <c r="A79" s="131" t="s">
        <v>29</v>
      </c>
      <c r="B79" s="195" t="s">
        <v>135</v>
      </c>
      <c r="C79" s="76" t="s">
        <v>43</v>
      </c>
      <c r="D79" s="172" t="s">
        <v>39</v>
      </c>
      <c r="E79" s="76" t="s">
        <v>42</v>
      </c>
      <c r="F79" s="172"/>
      <c r="G79" s="17">
        <v>327</v>
      </c>
      <c r="H79" s="233">
        <v>-2094</v>
      </c>
    </row>
    <row r="80" spans="1:8" ht="15.75">
      <c r="A80" s="87" t="s">
        <v>110</v>
      </c>
      <c r="B80" s="141"/>
      <c r="C80" s="83"/>
      <c r="D80" s="176"/>
      <c r="E80" s="83"/>
      <c r="F80" s="176"/>
      <c r="G80" s="224"/>
      <c r="H80" s="232"/>
    </row>
    <row r="81" spans="1:8" ht="16.5" thickBot="1">
      <c r="A81" s="84" t="s">
        <v>111</v>
      </c>
      <c r="B81" s="251" t="s">
        <v>136</v>
      </c>
      <c r="C81" s="85"/>
      <c r="D81" s="178"/>
      <c r="E81" s="85"/>
      <c r="F81" s="178"/>
      <c r="G81" s="225"/>
      <c r="H81" s="239">
        <f>H82+H86</f>
        <v>1083</v>
      </c>
    </row>
    <row r="82" spans="1:8" ht="15.75">
      <c r="A82" s="244" t="s">
        <v>15</v>
      </c>
      <c r="B82" s="250" t="s">
        <v>136</v>
      </c>
      <c r="C82" s="75" t="s">
        <v>16</v>
      </c>
      <c r="D82" s="175"/>
      <c r="E82" s="75"/>
      <c r="F82" s="175"/>
      <c r="G82" s="46"/>
      <c r="H82" s="240">
        <f>H83</f>
        <v>-272</v>
      </c>
    </row>
    <row r="83" spans="1:8" ht="15.75">
      <c r="A83" s="130" t="s">
        <v>113</v>
      </c>
      <c r="B83" s="195" t="s">
        <v>136</v>
      </c>
      <c r="C83" s="76" t="s">
        <v>16</v>
      </c>
      <c r="D83" s="172" t="s">
        <v>114</v>
      </c>
      <c r="E83" s="76"/>
      <c r="F83" s="172"/>
      <c r="G83" s="32"/>
      <c r="H83" s="233">
        <f>H84</f>
        <v>-272</v>
      </c>
    </row>
    <row r="84" spans="1:8" ht="15.75">
      <c r="A84" s="130" t="s">
        <v>18</v>
      </c>
      <c r="B84" s="195" t="s">
        <v>136</v>
      </c>
      <c r="C84" s="76" t="s">
        <v>16</v>
      </c>
      <c r="D84" s="172" t="s">
        <v>114</v>
      </c>
      <c r="E84" s="76" t="s">
        <v>17</v>
      </c>
      <c r="F84" s="172"/>
      <c r="G84" s="32"/>
      <c r="H84" s="233">
        <f>H85</f>
        <v>-272</v>
      </c>
    </row>
    <row r="85" spans="1:8" ht="15.75">
      <c r="A85" s="130" t="s">
        <v>56</v>
      </c>
      <c r="B85" s="195" t="s">
        <v>136</v>
      </c>
      <c r="C85" s="76" t="s">
        <v>16</v>
      </c>
      <c r="D85" s="172" t="s">
        <v>114</v>
      </c>
      <c r="E85" s="76" t="s">
        <v>17</v>
      </c>
      <c r="F85" s="172"/>
      <c r="G85" s="218" t="s">
        <v>57</v>
      </c>
      <c r="H85" s="233">
        <v>-272</v>
      </c>
    </row>
    <row r="86" spans="1:8" ht="15.75">
      <c r="A86" s="197" t="s">
        <v>22</v>
      </c>
      <c r="B86" s="201" t="s">
        <v>136</v>
      </c>
      <c r="C86" s="209" t="s">
        <v>23</v>
      </c>
      <c r="D86" s="214"/>
      <c r="E86" s="209"/>
      <c r="F86" s="214"/>
      <c r="G86" s="198"/>
      <c r="H86" s="234">
        <f>H91+H87</f>
        <v>1355</v>
      </c>
    </row>
    <row r="87" spans="1:8" ht="15.75">
      <c r="A87" s="130" t="s">
        <v>76</v>
      </c>
      <c r="B87" s="195" t="s">
        <v>136</v>
      </c>
      <c r="C87" s="76" t="s">
        <v>23</v>
      </c>
      <c r="D87" s="172" t="s">
        <v>24</v>
      </c>
      <c r="E87" s="76"/>
      <c r="F87" s="172"/>
      <c r="G87" s="17"/>
      <c r="H87" s="234">
        <f>H88</f>
        <v>1083</v>
      </c>
    </row>
    <row r="88" spans="1:8" ht="15.75">
      <c r="A88" s="130" t="s">
        <v>131</v>
      </c>
      <c r="B88" s="195" t="s">
        <v>136</v>
      </c>
      <c r="C88" s="76" t="s">
        <v>23</v>
      </c>
      <c r="D88" s="172" t="s">
        <v>24</v>
      </c>
      <c r="E88" s="76" t="s">
        <v>25</v>
      </c>
      <c r="F88" s="172"/>
      <c r="G88" s="17"/>
      <c r="H88" s="233">
        <f>H90</f>
        <v>1083</v>
      </c>
    </row>
    <row r="89" spans="1:8" ht="15.75">
      <c r="A89" s="130" t="s">
        <v>132</v>
      </c>
      <c r="B89" s="195"/>
      <c r="C89" s="76"/>
      <c r="D89" s="172"/>
      <c r="E89" s="76"/>
      <c r="F89" s="172"/>
      <c r="G89" s="17"/>
      <c r="H89" s="234"/>
    </row>
    <row r="90" spans="1:8" ht="15.75">
      <c r="A90" s="130" t="s">
        <v>133</v>
      </c>
      <c r="B90" s="195" t="s">
        <v>136</v>
      </c>
      <c r="C90" s="76" t="s">
        <v>23</v>
      </c>
      <c r="D90" s="172" t="s">
        <v>24</v>
      </c>
      <c r="E90" s="76" t="s">
        <v>25</v>
      </c>
      <c r="F90" s="172"/>
      <c r="G90" s="17">
        <v>410</v>
      </c>
      <c r="H90" s="233">
        <v>1083</v>
      </c>
    </row>
    <row r="91" spans="1:8" ht="15.75">
      <c r="A91" s="130" t="s">
        <v>2</v>
      </c>
      <c r="B91" s="195" t="s">
        <v>136</v>
      </c>
      <c r="C91" s="76" t="s">
        <v>23</v>
      </c>
      <c r="D91" s="172" t="s">
        <v>26</v>
      </c>
      <c r="E91" s="76"/>
      <c r="F91" s="172"/>
      <c r="G91" s="17"/>
      <c r="H91" s="233">
        <f>H92</f>
        <v>272</v>
      </c>
    </row>
    <row r="92" spans="1:8" ht="15.75">
      <c r="A92" s="130" t="s">
        <v>134</v>
      </c>
      <c r="B92" s="195" t="s">
        <v>136</v>
      </c>
      <c r="C92" s="76" t="s">
        <v>23</v>
      </c>
      <c r="D92" s="172" t="s">
        <v>26</v>
      </c>
      <c r="E92" s="76" t="s">
        <v>100</v>
      </c>
      <c r="F92" s="172"/>
      <c r="G92" s="17"/>
      <c r="H92" s="233">
        <f>H93</f>
        <v>272</v>
      </c>
    </row>
    <row r="93" spans="1:8" ht="27" thickBot="1">
      <c r="A93" s="255" t="s">
        <v>159</v>
      </c>
      <c r="B93" s="252" t="s">
        <v>136</v>
      </c>
      <c r="C93" s="80" t="s">
        <v>23</v>
      </c>
      <c r="D93" s="173" t="s">
        <v>26</v>
      </c>
      <c r="E93" s="80" t="s">
        <v>100</v>
      </c>
      <c r="F93" s="173"/>
      <c r="G93" s="256" t="s">
        <v>158</v>
      </c>
      <c r="H93" s="241">
        <v>272</v>
      </c>
    </row>
    <row r="94" spans="1:8" ht="15.75">
      <c r="A94" s="261" t="s">
        <v>184</v>
      </c>
      <c r="B94" s="47"/>
      <c r="C94" s="47"/>
      <c r="D94" s="47"/>
      <c r="E94" s="47"/>
      <c r="F94" s="47"/>
      <c r="G94" s="262"/>
      <c r="H94" s="263"/>
    </row>
    <row r="95" spans="1:8" ht="16.5" thickBot="1">
      <c r="A95" s="264" t="s">
        <v>185</v>
      </c>
      <c r="B95" s="265" t="s">
        <v>186</v>
      </c>
      <c r="C95" s="265"/>
      <c r="D95" s="265"/>
      <c r="E95" s="265"/>
      <c r="F95" s="265"/>
      <c r="G95" s="266"/>
      <c r="H95" s="118">
        <f>H96</f>
        <v>4289</v>
      </c>
    </row>
    <row r="96" spans="1:8" ht="15.75">
      <c r="A96" s="257" t="s">
        <v>22</v>
      </c>
      <c r="B96" s="258" t="s">
        <v>186</v>
      </c>
      <c r="C96" s="258" t="s">
        <v>23</v>
      </c>
      <c r="D96" s="258"/>
      <c r="E96" s="258"/>
      <c r="F96" s="258"/>
      <c r="G96" s="259"/>
      <c r="H96" s="260">
        <f>H97</f>
        <v>4289</v>
      </c>
    </row>
    <row r="97" spans="1:8" ht="15.75">
      <c r="A97" s="194" t="s">
        <v>76</v>
      </c>
      <c r="B97" s="5" t="s">
        <v>186</v>
      </c>
      <c r="C97" s="5" t="s">
        <v>23</v>
      </c>
      <c r="D97" s="5" t="s">
        <v>24</v>
      </c>
      <c r="E97" s="5"/>
      <c r="F97" s="5"/>
      <c r="G97" s="40"/>
      <c r="H97" s="179">
        <f>H98</f>
        <v>4289</v>
      </c>
    </row>
    <row r="98" spans="1:8" ht="15.75">
      <c r="A98" s="194" t="s">
        <v>187</v>
      </c>
      <c r="B98" s="5" t="s">
        <v>186</v>
      </c>
      <c r="C98" s="5" t="s">
        <v>23</v>
      </c>
      <c r="D98" s="5" t="s">
        <v>24</v>
      </c>
      <c r="E98" s="5" t="s">
        <v>25</v>
      </c>
      <c r="F98" s="5"/>
      <c r="G98" s="40"/>
      <c r="H98" s="179">
        <f>H99+H101</f>
        <v>4289</v>
      </c>
    </row>
    <row r="99" spans="1:8" ht="15.75">
      <c r="A99" s="194" t="s">
        <v>126</v>
      </c>
      <c r="B99" s="5" t="s">
        <v>186</v>
      </c>
      <c r="C99" s="5" t="s">
        <v>23</v>
      </c>
      <c r="D99" s="5" t="s">
        <v>24</v>
      </c>
      <c r="E99" s="5" t="s">
        <v>25</v>
      </c>
      <c r="F99" s="5" t="s">
        <v>58</v>
      </c>
      <c r="G99" s="40" t="s">
        <v>58</v>
      </c>
      <c r="H99" s="179">
        <v>-32</v>
      </c>
    </row>
    <row r="100" spans="1:8" ht="15.75">
      <c r="A100" s="130" t="s">
        <v>132</v>
      </c>
      <c r="B100" s="5"/>
      <c r="C100" s="5"/>
      <c r="D100" s="5"/>
      <c r="E100" s="5"/>
      <c r="F100" s="5"/>
      <c r="G100" s="40"/>
      <c r="H100" s="179"/>
    </row>
    <row r="101" spans="1:8" ht="16.5" thickBot="1">
      <c r="A101" s="130" t="s">
        <v>133</v>
      </c>
      <c r="B101" s="8" t="s">
        <v>186</v>
      </c>
      <c r="C101" s="8" t="s">
        <v>23</v>
      </c>
      <c r="D101" s="8" t="s">
        <v>24</v>
      </c>
      <c r="E101" s="8" t="s">
        <v>25</v>
      </c>
      <c r="F101" s="8"/>
      <c r="G101" s="328" t="s">
        <v>177</v>
      </c>
      <c r="H101" s="329">
        <v>4321</v>
      </c>
    </row>
    <row r="102" spans="1:8" ht="16.5" thickBot="1">
      <c r="A102" s="70" t="s">
        <v>164</v>
      </c>
      <c r="B102" s="139" t="s">
        <v>165</v>
      </c>
      <c r="C102" s="86"/>
      <c r="D102" s="51"/>
      <c r="E102" s="86"/>
      <c r="F102" s="44"/>
      <c r="G102" s="226"/>
      <c r="H102" s="122">
        <f>H104</f>
        <v>16342</v>
      </c>
    </row>
    <row r="103" spans="1:8" ht="15.75">
      <c r="A103" s="133" t="s">
        <v>104</v>
      </c>
      <c r="B103" s="202"/>
      <c r="C103" s="88"/>
      <c r="D103" s="171"/>
      <c r="E103" s="88"/>
      <c r="F103" s="9"/>
      <c r="G103" s="15"/>
      <c r="H103" s="235"/>
    </row>
    <row r="104" spans="1:8" ht="15.75">
      <c r="A104" s="130" t="s">
        <v>140</v>
      </c>
      <c r="B104" s="195" t="s">
        <v>165</v>
      </c>
      <c r="C104" s="76" t="s">
        <v>23</v>
      </c>
      <c r="D104" s="172" t="s">
        <v>106</v>
      </c>
      <c r="E104" s="76"/>
      <c r="F104" s="11"/>
      <c r="G104" s="17"/>
      <c r="H104" s="233">
        <f>H105</f>
        <v>16342</v>
      </c>
    </row>
    <row r="105" spans="1:8" ht="15.75">
      <c r="A105" s="130" t="s">
        <v>77</v>
      </c>
      <c r="B105" s="195" t="s">
        <v>165</v>
      </c>
      <c r="C105" s="76" t="s">
        <v>23</v>
      </c>
      <c r="D105" s="172" t="s">
        <v>106</v>
      </c>
      <c r="E105" s="76" t="s">
        <v>78</v>
      </c>
      <c r="F105" s="11"/>
      <c r="G105" s="17"/>
      <c r="H105" s="233">
        <f>H106</f>
        <v>16342</v>
      </c>
    </row>
    <row r="106" spans="1:8" ht="16.5" thickBot="1">
      <c r="A106" s="131" t="s">
        <v>146</v>
      </c>
      <c r="B106" s="252" t="s">
        <v>165</v>
      </c>
      <c r="C106" s="80" t="s">
        <v>23</v>
      </c>
      <c r="D106" s="173" t="s">
        <v>106</v>
      </c>
      <c r="E106" s="80" t="s">
        <v>78</v>
      </c>
      <c r="F106" s="7"/>
      <c r="G106" s="6">
        <v>214</v>
      </c>
      <c r="H106" s="241">
        <v>16342</v>
      </c>
    </row>
    <row r="107" spans="1:8" ht="16.5" thickBot="1">
      <c r="A107" s="246" t="s">
        <v>150</v>
      </c>
      <c r="B107" s="139" t="s">
        <v>151</v>
      </c>
      <c r="C107" s="211"/>
      <c r="D107" s="66"/>
      <c r="E107" s="211"/>
      <c r="F107" s="205"/>
      <c r="G107" s="221"/>
      <c r="H107" s="237">
        <f>H108+H112+H124+H127</f>
        <v>15331</v>
      </c>
    </row>
    <row r="108" spans="1:8" ht="15.75">
      <c r="A108" s="197" t="s">
        <v>71</v>
      </c>
      <c r="B108" s="201" t="s">
        <v>151</v>
      </c>
      <c r="C108" s="209" t="s">
        <v>72</v>
      </c>
      <c r="D108" s="214"/>
      <c r="E108" s="209"/>
      <c r="F108" s="21"/>
      <c r="G108" s="198"/>
      <c r="H108" s="234">
        <f>H109</f>
        <v>1235</v>
      </c>
    </row>
    <row r="109" spans="1:8" ht="15.75">
      <c r="A109" s="133" t="s">
        <v>115</v>
      </c>
      <c r="B109" s="202" t="s">
        <v>151</v>
      </c>
      <c r="C109" s="88" t="s">
        <v>72</v>
      </c>
      <c r="D109" s="171" t="s">
        <v>116</v>
      </c>
      <c r="E109" s="88"/>
      <c r="F109" s="171"/>
      <c r="G109" s="15"/>
      <c r="H109" s="235">
        <f>H110</f>
        <v>1235</v>
      </c>
    </row>
    <row r="110" spans="1:8" ht="15.75">
      <c r="A110" s="133" t="s">
        <v>117</v>
      </c>
      <c r="B110" s="202" t="s">
        <v>151</v>
      </c>
      <c r="C110" s="88" t="s">
        <v>72</v>
      </c>
      <c r="D110" s="171" t="s">
        <v>116</v>
      </c>
      <c r="E110" s="88" t="s">
        <v>118</v>
      </c>
      <c r="F110" s="171"/>
      <c r="G110" s="15"/>
      <c r="H110" s="235">
        <f>H111</f>
        <v>1235</v>
      </c>
    </row>
    <row r="111" spans="1:8" ht="15.75">
      <c r="A111" s="133" t="s">
        <v>119</v>
      </c>
      <c r="B111" s="202" t="s">
        <v>151</v>
      </c>
      <c r="C111" s="88" t="s">
        <v>72</v>
      </c>
      <c r="D111" s="171" t="s">
        <v>116</v>
      </c>
      <c r="E111" s="88" t="s">
        <v>118</v>
      </c>
      <c r="F111" s="171"/>
      <c r="G111" s="15">
        <v>365</v>
      </c>
      <c r="H111" s="235">
        <v>1235</v>
      </c>
    </row>
    <row r="112" spans="1:8" ht="15.75">
      <c r="A112" s="197" t="s">
        <v>22</v>
      </c>
      <c r="B112" s="201" t="s">
        <v>151</v>
      </c>
      <c r="C112" s="209" t="s">
        <v>23</v>
      </c>
      <c r="D112" s="214"/>
      <c r="E112" s="209"/>
      <c r="F112" s="214"/>
      <c r="G112" s="198"/>
      <c r="H112" s="238">
        <f>H113+H117</f>
        <v>10846</v>
      </c>
    </row>
    <row r="113" spans="1:8" ht="15.75">
      <c r="A113" s="130" t="s">
        <v>2</v>
      </c>
      <c r="B113" s="195" t="s">
        <v>151</v>
      </c>
      <c r="C113" s="76" t="s">
        <v>23</v>
      </c>
      <c r="D113" s="172" t="s">
        <v>26</v>
      </c>
      <c r="E113" s="76"/>
      <c r="F113" s="172"/>
      <c r="G113" s="17"/>
      <c r="H113" s="233">
        <f>H114</f>
        <v>9346</v>
      </c>
    </row>
    <row r="114" spans="1:8" ht="15.75">
      <c r="A114" s="130" t="s">
        <v>134</v>
      </c>
      <c r="B114" s="195" t="s">
        <v>151</v>
      </c>
      <c r="C114" s="76" t="s">
        <v>23</v>
      </c>
      <c r="D114" s="172" t="s">
        <v>26</v>
      </c>
      <c r="E114" s="76" t="s">
        <v>100</v>
      </c>
      <c r="F114" s="172"/>
      <c r="G114" s="17"/>
      <c r="H114" s="233">
        <f>H116</f>
        <v>9346</v>
      </c>
    </row>
    <row r="115" spans="1:8" ht="15.75">
      <c r="A115" s="130" t="s">
        <v>73</v>
      </c>
      <c r="B115" s="195"/>
      <c r="C115" s="76"/>
      <c r="D115" s="172"/>
      <c r="E115" s="76"/>
      <c r="F115" s="172"/>
      <c r="G115" s="17"/>
      <c r="H115" s="233"/>
    </row>
    <row r="116" spans="1:8" ht="15.75">
      <c r="A116" s="131" t="s">
        <v>74</v>
      </c>
      <c r="B116" s="252" t="s">
        <v>151</v>
      </c>
      <c r="C116" s="80" t="s">
        <v>23</v>
      </c>
      <c r="D116" s="173" t="s">
        <v>26</v>
      </c>
      <c r="E116" s="80" t="s">
        <v>100</v>
      </c>
      <c r="F116" s="173"/>
      <c r="G116" s="6">
        <v>412</v>
      </c>
      <c r="H116" s="241">
        <f>8602+744</f>
        <v>9346</v>
      </c>
    </row>
    <row r="117" spans="1:8" ht="15.75">
      <c r="A117" s="197" t="s">
        <v>22</v>
      </c>
      <c r="B117" s="201" t="s">
        <v>151</v>
      </c>
      <c r="C117" s="209" t="s">
        <v>23</v>
      </c>
      <c r="D117" s="214"/>
      <c r="E117" s="209"/>
      <c r="F117" s="21"/>
      <c r="G117" s="198"/>
      <c r="H117" s="234">
        <f>H119</f>
        <v>1500</v>
      </c>
    </row>
    <row r="118" spans="1:8" ht="15.75">
      <c r="A118" s="197" t="s">
        <v>167</v>
      </c>
      <c r="B118" s="201"/>
      <c r="C118" s="209"/>
      <c r="D118" s="214"/>
      <c r="E118" s="209"/>
      <c r="F118" s="21"/>
      <c r="G118" s="198"/>
      <c r="H118" s="234"/>
    </row>
    <row r="119" spans="1:8" ht="15.75">
      <c r="A119" s="133" t="s">
        <v>166</v>
      </c>
      <c r="B119" s="202" t="s">
        <v>151</v>
      </c>
      <c r="C119" s="88" t="s">
        <v>23</v>
      </c>
      <c r="D119" s="171" t="s">
        <v>26</v>
      </c>
      <c r="E119" s="88"/>
      <c r="F119" s="9"/>
      <c r="G119" s="15"/>
      <c r="H119" s="235">
        <f>H120</f>
        <v>1500</v>
      </c>
    </row>
    <row r="120" spans="1:8" ht="15.75">
      <c r="A120" s="130" t="s">
        <v>59</v>
      </c>
      <c r="B120" s="195" t="s">
        <v>151</v>
      </c>
      <c r="C120" s="76" t="s">
        <v>57</v>
      </c>
      <c r="D120" s="172" t="s">
        <v>26</v>
      </c>
      <c r="E120" s="76" t="s">
        <v>100</v>
      </c>
      <c r="F120" s="11"/>
      <c r="G120" s="17"/>
      <c r="H120" s="233">
        <f>H122</f>
        <v>1500</v>
      </c>
    </row>
    <row r="121" spans="1:8" ht="15.75">
      <c r="A121" s="130" t="s">
        <v>73</v>
      </c>
      <c r="B121" s="195"/>
      <c r="C121" s="76"/>
      <c r="D121" s="172"/>
      <c r="E121" s="76"/>
      <c r="F121" s="11"/>
      <c r="G121" s="17"/>
      <c r="H121" s="233"/>
    </row>
    <row r="122" spans="1:8" ht="15.75">
      <c r="A122" s="130" t="s">
        <v>74</v>
      </c>
      <c r="B122" s="195" t="s">
        <v>151</v>
      </c>
      <c r="C122" s="76" t="s">
        <v>57</v>
      </c>
      <c r="D122" s="172" t="s">
        <v>26</v>
      </c>
      <c r="E122" s="76" t="s">
        <v>100</v>
      </c>
      <c r="F122" s="11"/>
      <c r="G122" s="17">
        <v>412</v>
      </c>
      <c r="H122" s="233">
        <v>1500</v>
      </c>
    </row>
    <row r="123" spans="1:8" ht="15.75">
      <c r="A123" s="133" t="s">
        <v>104</v>
      </c>
      <c r="B123" s="202"/>
      <c r="C123" s="88"/>
      <c r="D123" s="171"/>
      <c r="E123" s="88"/>
      <c r="F123" s="9"/>
      <c r="G123" s="15"/>
      <c r="H123" s="235"/>
    </row>
    <row r="124" spans="1:8" ht="15.75">
      <c r="A124" s="130" t="s">
        <v>140</v>
      </c>
      <c r="B124" s="195" t="s">
        <v>151</v>
      </c>
      <c r="C124" s="76" t="s">
        <v>23</v>
      </c>
      <c r="D124" s="172" t="s">
        <v>106</v>
      </c>
      <c r="E124" s="76"/>
      <c r="F124" s="11"/>
      <c r="G124" s="17"/>
      <c r="H124" s="233">
        <f>H125</f>
        <v>2700</v>
      </c>
    </row>
    <row r="125" spans="1:8" ht="15.75">
      <c r="A125" s="130" t="s">
        <v>77</v>
      </c>
      <c r="B125" s="195" t="s">
        <v>151</v>
      </c>
      <c r="C125" s="76" t="s">
        <v>23</v>
      </c>
      <c r="D125" s="172" t="s">
        <v>106</v>
      </c>
      <c r="E125" s="76" t="s">
        <v>78</v>
      </c>
      <c r="F125" s="11"/>
      <c r="G125" s="17"/>
      <c r="H125" s="233">
        <f>H126</f>
        <v>2700</v>
      </c>
    </row>
    <row r="126" spans="1:8" ht="15.75">
      <c r="A126" s="131" t="s">
        <v>146</v>
      </c>
      <c r="B126" s="252" t="s">
        <v>151</v>
      </c>
      <c r="C126" s="80" t="s">
        <v>23</v>
      </c>
      <c r="D126" s="173" t="s">
        <v>106</v>
      </c>
      <c r="E126" s="80" t="s">
        <v>78</v>
      </c>
      <c r="F126" s="7"/>
      <c r="G126" s="6">
        <v>214</v>
      </c>
      <c r="H126" s="241">
        <v>2700</v>
      </c>
    </row>
    <row r="127" spans="1:8" ht="15.75">
      <c r="A127" s="197" t="s">
        <v>107</v>
      </c>
      <c r="B127" s="201" t="s">
        <v>151</v>
      </c>
      <c r="C127" s="209" t="s">
        <v>47</v>
      </c>
      <c r="D127" s="172"/>
      <c r="E127" s="76"/>
      <c r="F127" s="217"/>
      <c r="G127" s="227"/>
      <c r="H127" s="234">
        <f>H128</f>
        <v>550</v>
      </c>
    </row>
    <row r="128" spans="1:8" ht="15.75">
      <c r="A128" s="133" t="s">
        <v>48</v>
      </c>
      <c r="B128" s="202" t="s">
        <v>151</v>
      </c>
      <c r="C128" s="88" t="s">
        <v>47</v>
      </c>
      <c r="D128" s="171" t="s">
        <v>49</v>
      </c>
      <c r="E128" s="88"/>
      <c r="F128" s="9"/>
      <c r="G128" s="15"/>
      <c r="H128" s="235">
        <f>H129+H132</f>
        <v>550</v>
      </c>
    </row>
    <row r="129" spans="1:8" ht="15.75">
      <c r="A129" s="130" t="s">
        <v>77</v>
      </c>
      <c r="B129" s="202" t="s">
        <v>151</v>
      </c>
      <c r="C129" s="88" t="s">
        <v>47</v>
      </c>
      <c r="D129" s="171" t="s">
        <v>49</v>
      </c>
      <c r="E129" s="88" t="s">
        <v>78</v>
      </c>
      <c r="F129" s="9"/>
      <c r="G129" s="15"/>
      <c r="H129" s="235">
        <f>H131</f>
        <v>0</v>
      </c>
    </row>
    <row r="130" spans="1:7" ht="15.75">
      <c r="A130" s="130" t="s">
        <v>146</v>
      </c>
      <c r="B130" s="202" t="s">
        <v>55</v>
      </c>
      <c r="C130" s="88" t="s">
        <v>47</v>
      </c>
      <c r="D130" s="171" t="s">
        <v>49</v>
      </c>
      <c r="E130" s="88" t="s">
        <v>78</v>
      </c>
      <c r="F130" s="9"/>
      <c r="G130" s="15">
        <v>214</v>
      </c>
    </row>
    <row r="131" spans="1:8" ht="15.75">
      <c r="A131" s="133" t="s">
        <v>128</v>
      </c>
      <c r="B131" s="202" t="s">
        <v>151</v>
      </c>
      <c r="C131" s="88"/>
      <c r="D131" s="171"/>
      <c r="E131" s="88"/>
      <c r="F131" s="9"/>
      <c r="G131" s="15"/>
      <c r="H131" s="235"/>
    </row>
    <row r="132" spans="1:8" ht="15.75">
      <c r="A132" s="243" t="s">
        <v>129</v>
      </c>
      <c r="B132" s="64" t="s">
        <v>151</v>
      </c>
      <c r="C132" s="62" t="s">
        <v>47</v>
      </c>
      <c r="D132" s="25" t="s">
        <v>49</v>
      </c>
      <c r="E132" s="62" t="s">
        <v>127</v>
      </c>
      <c r="F132" s="22"/>
      <c r="G132" s="132"/>
      <c r="H132" s="238">
        <f>H133</f>
        <v>550</v>
      </c>
    </row>
    <row r="133" spans="1:8" ht="16.5" thickBot="1">
      <c r="A133" s="131" t="s">
        <v>50</v>
      </c>
      <c r="B133" s="252" t="s">
        <v>151</v>
      </c>
      <c r="C133" s="80" t="s">
        <v>47</v>
      </c>
      <c r="D133" s="173" t="s">
        <v>49</v>
      </c>
      <c r="E133" s="80" t="s">
        <v>127</v>
      </c>
      <c r="F133" s="7"/>
      <c r="G133" s="6">
        <v>443</v>
      </c>
      <c r="H133" s="241">
        <f>550</f>
        <v>550</v>
      </c>
    </row>
    <row r="134" spans="1:8" ht="16.5" thickBot="1">
      <c r="A134" s="78" t="s">
        <v>80</v>
      </c>
      <c r="B134" s="249"/>
      <c r="C134" s="79"/>
      <c r="D134" s="174"/>
      <c r="E134" s="79"/>
      <c r="F134" s="126"/>
      <c r="G134" s="220"/>
      <c r="H134" s="237">
        <f>H11+H34+H68+H81+H107+H102+H54+H95</f>
        <v>86200.3</v>
      </c>
    </row>
    <row r="135" spans="1:8" ht="15.75">
      <c r="A135" s="247" t="s">
        <v>81</v>
      </c>
      <c r="B135" s="253"/>
      <c r="C135" s="212"/>
      <c r="D135" s="216"/>
      <c r="E135" s="212"/>
      <c r="F135" s="206"/>
      <c r="G135" s="228"/>
      <c r="H135" s="242"/>
    </row>
    <row r="136" spans="1:8" ht="15.75">
      <c r="A136" s="130" t="s">
        <v>82</v>
      </c>
      <c r="B136" s="195"/>
      <c r="C136" s="76"/>
      <c r="D136" s="172"/>
      <c r="E136" s="76"/>
      <c r="F136" s="11"/>
      <c r="G136" s="17"/>
      <c r="H136" s="233"/>
    </row>
    <row r="137" spans="1:8" ht="15.75">
      <c r="A137" s="130" t="s">
        <v>83</v>
      </c>
      <c r="B137" s="195"/>
      <c r="C137" s="76"/>
      <c r="D137" s="172"/>
      <c r="E137" s="76"/>
      <c r="F137" s="11"/>
      <c r="G137" s="17"/>
      <c r="H137" s="233"/>
    </row>
    <row r="138" spans="1:8" ht="16.5" thickBot="1">
      <c r="A138" s="131" t="s">
        <v>84</v>
      </c>
      <c r="B138" s="252"/>
      <c r="C138" s="80"/>
      <c r="D138" s="173"/>
      <c r="E138" s="80"/>
      <c r="F138" s="7"/>
      <c r="G138" s="6"/>
      <c r="H138" s="241"/>
    </row>
    <row r="139" spans="1:8" ht="15.75">
      <c r="A139" s="87" t="s">
        <v>85</v>
      </c>
      <c r="B139" s="141"/>
      <c r="C139" s="83"/>
      <c r="D139" s="176"/>
      <c r="E139" s="83"/>
      <c r="F139" s="176"/>
      <c r="G139" s="230"/>
      <c r="H139" s="232"/>
    </row>
    <row r="140" spans="1:8" ht="16.5" thickBot="1">
      <c r="A140" s="84" t="s">
        <v>86</v>
      </c>
      <c r="B140" s="251" t="s">
        <v>55</v>
      </c>
      <c r="C140" s="85" t="s">
        <v>21</v>
      </c>
      <c r="D140" s="178"/>
      <c r="E140" s="85"/>
      <c r="F140" s="178"/>
      <c r="G140" s="229"/>
      <c r="H140" s="239">
        <f>H141</f>
        <v>421</v>
      </c>
    </row>
    <row r="141" spans="1:8" ht="15.75">
      <c r="A141" s="133" t="s">
        <v>101</v>
      </c>
      <c r="B141" s="202"/>
      <c r="C141" s="88"/>
      <c r="D141" s="171"/>
      <c r="E141" s="88"/>
      <c r="F141" s="9"/>
      <c r="G141" s="15"/>
      <c r="H141" s="235">
        <f>H142</f>
        <v>421</v>
      </c>
    </row>
    <row r="142" spans="1:8" ht="15.75">
      <c r="A142" s="130" t="s">
        <v>102</v>
      </c>
      <c r="B142" s="195" t="s">
        <v>55</v>
      </c>
      <c r="C142" s="76" t="s">
        <v>21</v>
      </c>
      <c r="D142" s="172" t="s">
        <v>103</v>
      </c>
      <c r="E142" s="76"/>
      <c r="F142" s="11"/>
      <c r="G142" s="17"/>
      <c r="H142" s="233">
        <f>H145</f>
        <v>421</v>
      </c>
    </row>
    <row r="143" spans="1:8" ht="15.75">
      <c r="A143" s="131" t="s">
        <v>137</v>
      </c>
      <c r="B143" s="195"/>
      <c r="C143" s="76"/>
      <c r="D143" s="172"/>
      <c r="E143" s="76"/>
      <c r="F143" s="11"/>
      <c r="G143" s="17"/>
      <c r="H143" s="233"/>
    </row>
    <row r="144" spans="1:8" ht="15.75">
      <c r="A144" s="131" t="s">
        <v>121</v>
      </c>
      <c r="B144" s="252"/>
      <c r="C144" s="80"/>
      <c r="D144" s="173"/>
      <c r="E144" s="80"/>
      <c r="F144" s="7"/>
      <c r="G144" s="6"/>
      <c r="H144" s="241"/>
    </row>
    <row r="145" spans="1:8" ht="15.75">
      <c r="A145" s="131" t="s">
        <v>122</v>
      </c>
      <c r="B145" s="252" t="s">
        <v>55</v>
      </c>
      <c r="C145" s="80" t="s">
        <v>21</v>
      </c>
      <c r="D145" s="173" t="s">
        <v>103</v>
      </c>
      <c r="E145" s="80" t="s">
        <v>123</v>
      </c>
      <c r="F145" s="7"/>
      <c r="G145" s="6"/>
      <c r="H145" s="241">
        <f>H146</f>
        <v>421</v>
      </c>
    </row>
    <row r="146" spans="1:8" ht="16.5" thickBot="1">
      <c r="A146" s="131" t="s">
        <v>112</v>
      </c>
      <c r="B146" s="252" t="s">
        <v>55</v>
      </c>
      <c r="C146" s="80" t="s">
        <v>21</v>
      </c>
      <c r="D146" s="173" t="s">
        <v>103</v>
      </c>
      <c r="E146" s="80" t="s">
        <v>123</v>
      </c>
      <c r="F146" s="7"/>
      <c r="G146" s="6">
        <v>216</v>
      </c>
      <c r="H146" s="241">
        <v>421</v>
      </c>
    </row>
    <row r="147" spans="1:8" ht="15.75">
      <c r="A147" s="87" t="s">
        <v>22</v>
      </c>
      <c r="B147" s="141" t="s">
        <v>55</v>
      </c>
      <c r="C147" s="83" t="s">
        <v>23</v>
      </c>
      <c r="D147" s="176"/>
      <c r="E147" s="83"/>
      <c r="F147" s="48"/>
      <c r="G147" s="230"/>
      <c r="H147" s="232">
        <f>H149+H154</f>
        <v>-3525.8000000000015</v>
      </c>
    </row>
    <row r="148" spans="1:8" ht="16.5" thickBot="1">
      <c r="A148" s="248" t="s">
        <v>138</v>
      </c>
      <c r="B148" s="251"/>
      <c r="C148" s="85"/>
      <c r="D148" s="178"/>
      <c r="E148" s="85"/>
      <c r="F148" s="49"/>
      <c r="G148" s="229"/>
      <c r="H148" s="239"/>
    </row>
    <row r="149" spans="1:8" ht="15.75">
      <c r="A149" s="133" t="s">
        <v>139</v>
      </c>
      <c r="B149" s="202" t="s">
        <v>55</v>
      </c>
      <c r="C149" s="88" t="s">
        <v>23</v>
      </c>
      <c r="D149" s="171" t="s">
        <v>26</v>
      </c>
      <c r="E149" s="88"/>
      <c r="F149" s="9"/>
      <c r="G149" s="15"/>
      <c r="H149" s="235">
        <f>H150</f>
        <v>-1258.4</v>
      </c>
    </row>
    <row r="150" spans="1:8" ht="15.75">
      <c r="A150" s="130" t="s">
        <v>59</v>
      </c>
      <c r="B150" s="195" t="s">
        <v>55</v>
      </c>
      <c r="C150" s="76" t="s">
        <v>57</v>
      </c>
      <c r="D150" s="172" t="s">
        <v>26</v>
      </c>
      <c r="E150" s="76" t="s">
        <v>100</v>
      </c>
      <c r="F150" s="11"/>
      <c r="G150" s="17"/>
      <c r="H150" s="233">
        <f>H152</f>
        <v>-1258.4</v>
      </c>
    </row>
    <row r="151" spans="1:8" ht="15.75">
      <c r="A151" s="130" t="s">
        <v>73</v>
      </c>
      <c r="B151" s="195"/>
      <c r="C151" s="76"/>
      <c r="D151" s="172"/>
      <c r="E151" s="76"/>
      <c r="F151" s="11"/>
      <c r="G151" s="17"/>
      <c r="H151" s="233"/>
    </row>
    <row r="152" spans="1:8" ht="15.75">
      <c r="A152" s="130" t="s">
        <v>74</v>
      </c>
      <c r="B152" s="195" t="s">
        <v>55</v>
      </c>
      <c r="C152" s="76" t="s">
        <v>57</v>
      </c>
      <c r="D152" s="172" t="s">
        <v>26</v>
      </c>
      <c r="E152" s="76" t="s">
        <v>100</v>
      </c>
      <c r="F152" s="11"/>
      <c r="G152" s="17">
        <v>412</v>
      </c>
      <c r="H152" s="233">
        <f>241.6-1500</f>
        <v>-1258.4</v>
      </c>
    </row>
    <row r="153" spans="1:8" ht="15.75">
      <c r="A153" s="133" t="s">
        <v>104</v>
      </c>
      <c r="B153" s="202"/>
      <c r="C153" s="88"/>
      <c r="D153" s="171"/>
      <c r="E153" s="88"/>
      <c r="F153" s="9"/>
      <c r="G153" s="15"/>
      <c r="H153" s="235"/>
    </row>
    <row r="154" spans="1:8" ht="15.75">
      <c r="A154" s="130" t="s">
        <v>140</v>
      </c>
      <c r="B154" s="195" t="s">
        <v>55</v>
      </c>
      <c r="C154" s="76" t="s">
        <v>23</v>
      </c>
      <c r="D154" s="172" t="s">
        <v>106</v>
      </c>
      <c r="E154" s="76"/>
      <c r="F154" s="11"/>
      <c r="G154" s="17"/>
      <c r="H154" s="233">
        <f>H155</f>
        <v>-2267.4000000000015</v>
      </c>
    </row>
    <row r="155" spans="1:8" ht="15.75">
      <c r="A155" s="130" t="s">
        <v>77</v>
      </c>
      <c r="B155" s="195" t="s">
        <v>55</v>
      </c>
      <c r="C155" s="76" t="s">
        <v>23</v>
      </c>
      <c r="D155" s="172" t="s">
        <v>106</v>
      </c>
      <c r="E155" s="76" t="s">
        <v>78</v>
      </c>
      <c r="F155" s="11"/>
      <c r="G155" s="17"/>
      <c r="H155" s="233">
        <f>H156</f>
        <v>-2267.4000000000015</v>
      </c>
    </row>
    <row r="156" spans="1:8" ht="16.5" thickBot="1">
      <c r="A156" s="131" t="s">
        <v>146</v>
      </c>
      <c r="B156" s="252" t="s">
        <v>55</v>
      </c>
      <c r="C156" s="80" t="s">
        <v>23</v>
      </c>
      <c r="D156" s="173" t="s">
        <v>106</v>
      </c>
      <c r="E156" s="80" t="s">
        <v>78</v>
      </c>
      <c r="F156" s="7"/>
      <c r="G156" s="6">
        <v>214</v>
      </c>
      <c r="H156" s="241">
        <f>16774.6-19042</f>
        <v>-2267.4000000000015</v>
      </c>
    </row>
    <row r="157" spans="1:8" ht="16.5" thickBot="1">
      <c r="A157" s="70" t="s">
        <v>107</v>
      </c>
      <c r="B157" s="139" t="s">
        <v>55</v>
      </c>
      <c r="C157" s="86" t="s">
        <v>47</v>
      </c>
      <c r="D157" s="213"/>
      <c r="E157" s="207"/>
      <c r="F157" s="204"/>
      <c r="G157" s="231"/>
      <c r="H157" s="237">
        <f>H158</f>
        <v>-85.60000000000002</v>
      </c>
    </row>
    <row r="158" spans="1:8" ht="15.75">
      <c r="A158" s="133" t="s">
        <v>48</v>
      </c>
      <c r="B158" s="202" t="s">
        <v>55</v>
      </c>
      <c r="C158" s="88" t="s">
        <v>47</v>
      </c>
      <c r="D158" s="171" t="s">
        <v>49</v>
      </c>
      <c r="E158" s="88"/>
      <c r="F158" s="9"/>
      <c r="G158" s="15"/>
      <c r="H158" s="235">
        <f>H159+H162</f>
        <v>-85.60000000000002</v>
      </c>
    </row>
    <row r="159" spans="1:8" ht="15.75">
      <c r="A159" s="130" t="s">
        <v>77</v>
      </c>
      <c r="B159" s="202" t="s">
        <v>55</v>
      </c>
      <c r="C159" s="88" t="s">
        <v>47</v>
      </c>
      <c r="D159" s="171" t="s">
        <v>49</v>
      </c>
      <c r="E159" s="88" t="s">
        <v>78</v>
      </c>
      <c r="F159" s="9"/>
      <c r="G159" s="15"/>
      <c r="H159" s="235">
        <f>H160</f>
        <v>474.4</v>
      </c>
    </row>
    <row r="160" spans="1:8" ht="15.75">
      <c r="A160" s="130" t="s">
        <v>146</v>
      </c>
      <c r="B160" s="202" t="s">
        <v>55</v>
      </c>
      <c r="C160" s="88" t="s">
        <v>47</v>
      </c>
      <c r="D160" s="171" t="s">
        <v>49</v>
      </c>
      <c r="E160" s="88" t="s">
        <v>78</v>
      </c>
      <c r="F160" s="9"/>
      <c r="G160" s="15">
        <v>214</v>
      </c>
      <c r="H160" s="235">
        <v>474.4</v>
      </c>
    </row>
    <row r="161" spans="1:8" ht="15.75">
      <c r="A161" s="133" t="s">
        <v>128</v>
      </c>
      <c r="B161" s="202"/>
      <c r="C161" s="88"/>
      <c r="D161" s="171"/>
      <c r="E161" s="88"/>
      <c r="F161" s="9"/>
      <c r="G161" s="15"/>
      <c r="H161" s="235"/>
    </row>
    <row r="162" spans="1:8" ht="15.75">
      <c r="A162" s="243" t="s">
        <v>129</v>
      </c>
      <c r="B162" s="64" t="s">
        <v>55</v>
      </c>
      <c r="C162" s="62" t="s">
        <v>47</v>
      </c>
      <c r="D162" s="25" t="s">
        <v>49</v>
      </c>
      <c r="E162" s="62" t="s">
        <v>127</v>
      </c>
      <c r="F162" s="22"/>
      <c r="G162" s="132"/>
      <c r="H162" s="238">
        <f>H163</f>
        <v>-560</v>
      </c>
    </row>
    <row r="163" spans="1:8" ht="16.5" thickBot="1">
      <c r="A163" s="131" t="s">
        <v>50</v>
      </c>
      <c r="B163" s="252" t="s">
        <v>55</v>
      </c>
      <c r="C163" s="80" t="s">
        <v>47</v>
      </c>
      <c r="D163" s="173" t="s">
        <v>49</v>
      </c>
      <c r="E163" s="80" t="s">
        <v>127</v>
      </c>
      <c r="F163" s="7"/>
      <c r="G163" s="6">
        <v>443</v>
      </c>
      <c r="H163" s="241">
        <f>-560</f>
        <v>-560</v>
      </c>
    </row>
    <row r="164" spans="1:8" ht="16.5" thickBot="1">
      <c r="A164" s="70" t="s">
        <v>87</v>
      </c>
      <c r="B164" s="139"/>
      <c r="C164" s="86"/>
      <c r="D164" s="51"/>
      <c r="E164" s="86"/>
      <c r="F164" s="44"/>
      <c r="G164" s="226"/>
      <c r="H164" s="237">
        <f>H134+H140+H147+H157</f>
        <v>83009.9</v>
      </c>
    </row>
  </sheetData>
  <mergeCells count="1">
    <mergeCell ref="A7:H7"/>
  </mergeCells>
  <printOptions horizontalCentered="1"/>
  <pageMargins left="0.6299212598425197" right="0.2362204724409449" top="0.5118110236220472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4"/>
  <sheetViews>
    <sheetView tabSelected="1" workbookViewId="0" topLeftCell="A1">
      <selection activeCell="B7" sqref="B7:H7"/>
    </sheetView>
  </sheetViews>
  <sheetFormatPr defaultColWidth="8.796875" defaultRowHeight="15"/>
  <cols>
    <col min="1" max="1" width="5.09765625" style="0" customWidth="1"/>
    <col min="6" max="6" width="12.8984375" style="0" customWidth="1"/>
  </cols>
  <sheetData>
    <row r="1" spans="6:8" ht="15.75">
      <c r="F1" s="335"/>
      <c r="G1" s="335" t="s">
        <v>147</v>
      </c>
      <c r="H1" s="335"/>
    </row>
    <row r="2" spans="6:8" ht="15.75">
      <c r="F2" s="335" t="s">
        <v>201</v>
      </c>
      <c r="G2" s="335"/>
      <c r="H2" s="335"/>
    </row>
    <row r="3" spans="6:8" ht="15.75">
      <c r="F3" s="335" t="s">
        <v>212</v>
      </c>
      <c r="G3" s="335"/>
      <c r="H3" s="335"/>
    </row>
    <row r="4" spans="6:8" ht="15.75">
      <c r="F4" s="335"/>
      <c r="G4" s="335" t="s">
        <v>147</v>
      </c>
      <c r="H4" s="335"/>
    </row>
    <row r="5" spans="5:8" ht="15.75">
      <c r="E5" s="321"/>
      <c r="F5" s="336" t="s">
        <v>213</v>
      </c>
      <c r="G5" s="336"/>
      <c r="H5" s="336"/>
    </row>
    <row r="7" spans="2:10" ht="15.75">
      <c r="B7" s="334" t="s">
        <v>214</v>
      </c>
      <c r="C7" s="334"/>
      <c r="D7" s="334"/>
      <c r="E7" s="334"/>
      <c r="F7" s="334"/>
      <c r="G7" s="334"/>
      <c r="H7" s="334"/>
      <c r="I7" s="322"/>
      <c r="J7" s="322"/>
    </row>
    <row r="8" spans="2:8" ht="15.75">
      <c r="B8" s="331" t="s">
        <v>145</v>
      </c>
      <c r="C8" s="331"/>
      <c r="D8" s="331"/>
      <c r="E8" s="331"/>
      <c r="F8" s="331"/>
      <c r="G8" s="331"/>
      <c r="H8" s="331"/>
    </row>
    <row r="9" ht="16.5" thickBot="1"/>
    <row r="10" spans="2:8" ht="16.5" thickBot="1">
      <c r="B10" s="105"/>
      <c r="C10" s="106"/>
      <c r="D10" s="106"/>
      <c r="E10" s="106"/>
      <c r="F10" s="106"/>
      <c r="G10" s="31"/>
      <c r="H10" s="107" t="s">
        <v>90</v>
      </c>
    </row>
    <row r="11" spans="2:8" ht="15.75">
      <c r="B11" s="108"/>
      <c r="C11" s="109" t="s">
        <v>0</v>
      </c>
      <c r="D11" s="109"/>
      <c r="E11" s="109"/>
      <c r="F11" s="109"/>
      <c r="G11" s="36" t="s">
        <v>66</v>
      </c>
      <c r="H11" s="110" t="s">
        <v>97</v>
      </c>
    </row>
    <row r="12" spans="2:8" ht="16.5" thickBot="1">
      <c r="B12" s="111"/>
      <c r="C12" s="112"/>
      <c r="D12" s="112"/>
      <c r="E12" s="112"/>
      <c r="F12" s="112"/>
      <c r="G12" s="55"/>
      <c r="H12" s="113"/>
    </row>
    <row r="13" spans="2:8" ht="16.5" thickBot="1">
      <c r="B13" s="323" t="s">
        <v>98</v>
      </c>
      <c r="C13" s="72"/>
      <c r="D13" s="72"/>
      <c r="E13" s="72"/>
      <c r="F13" s="107"/>
      <c r="G13" s="324">
        <f>'Прилож № 4'!H85</f>
        <v>-272</v>
      </c>
      <c r="H13" s="325"/>
    </row>
    <row r="14" spans="2:8" ht="16.5" thickBot="1">
      <c r="B14" s="111" t="s">
        <v>99</v>
      </c>
      <c r="C14" s="112"/>
      <c r="D14" s="112"/>
      <c r="E14" s="112"/>
      <c r="F14" s="113"/>
      <c r="G14" s="119">
        <f>G13</f>
        <v>-272</v>
      </c>
      <c r="H14" s="120">
        <f>H13</f>
        <v>0</v>
      </c>
    </row>
  </sheetData>
  <mergeCells count="2">
    <mergeCell ref="B8:H8"/>
    <mergeCell ref="B7:H7"/>
  </mergeCells>
  <printOptions horizontalCentered="1"/>
  <pageMargins left="0.7874015748031497" right="0.3937007874015748" top="0.4724409448818898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Калашникова Ирина Александровна</cp:lastModifiedBy>
  <cp:lastPrinted>2006-02-21T13:51:26Z</cp:lastPrinted>
  <dcterms:created xsi:type="dcterms:W3CDTF">2002-11-11T07:39:40Z</dcterms:created>
  <dcterms:modified xsi:type="dcterms:W3CDTF">2006-02-21T13:51:28Z</dcterms:modified>
  <cp:category/>
  <cp:version/>
  <cp:contentType/>
  <cp:contentStatus/>
</cp:coreProperties>
</file>