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2"/>
  </bookViews>
  <sheets>
    <sheet name="Прилож № 2" sheetId="1" r:id="rId1"/>
    <sheet name="Прилож №3" sheetId="2" r:id="rId2"/>
    <sheet name="Прилож № 4" sheetId="3" r:id="rId3"/>
  </sheets>
  <definedNames/>
  <calcPr fullCalcOnLoad="1"/>
</workbook>
</file>

<file path=xl/sharedStrings.xml><?xml version="1.0" encoding="utf-8"?>
<sst xmlns="http://schemas.openxmlformats.org/spreadsheetml/2006/main" count="813" uniqueCount="196">
  <si>
    <t>Наименование</t>
  </si>
  <si>
    <t>029</t>
  </si>
  <si>
    <t>Коммунальное хозяйство</t>
  </si>
  <si>
    <t>443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</si>
  <si>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</si>
  <si>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</si>
  <si>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</si>
  <si>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</si>
  <si>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</si>
  <si>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260</t>
  </si>
  <si>
    <t>262</t>
  </si>
  <si>
    <t>264</t>
  </si>
  <si>
    <t>319</t>
  </si>
  <si>
    <t>Библиотеки</t>
  </si>
  <si>
    <t>412</t>
  </si>
  <si>
    <t xml:space="preserve">Здравоохранение </t>
  </si>
  <si>
    <t>327</t>
  </si>
  <si>
    <t>ФКРП</t>
  </si>
  <si>
    <t>ФКЦР</t>
  </si>
  <si>
    <t>ФКВР</t>
  </si>
  <si>
    <t xml:space="preserve">Национальная безопасность и правоохранительная </t>
  </si>
  <si>
    <t>деятельность</t>
  </si>
  <si>
    <t>0300</t>
  </si>
  <si>
    <t>Органы внутренних дел</t>
  </si>
  <si>
    <t>0302</t>
  </si>
  <si>
    <t>Предупреждение и ликвидация последствий чрезвычайных</t>
  </si>
  <si>
    <t>ситуаций и стихийных бедствий, гражданская оборона</t>
  </si>
  <si>
    <t>0309</t>
  </si>
  <si>
    <t>Мероприятия по гражданской обороне</t>
  </si>
  <si>
    <t>219 00 00</t>
  </si>
  <si>
    <t>Расходы, связанные с подготовкой населения и организаций к</t>
  </si>
  <si>
    <t>действиям чрезвычайной ситуации в мирное время и военное</t>
  </si>
  <si>
    <t>время</t>
  </si>
  <si>
    <t>261</t>
  </si>
  <si>
    <t>Жилищно-коммунальное хозяйство</t>
  </si>
  <si>
    <t>0500</t>
  </si>
  <si>
    <t>0501</t>
  </si>
  <si>
    <t>Поддержка жилищного хозяйства</t>
  </si>
  <si>
    <t>350 00 00</t>
  </si>
  <si>
    <t>0502</t>
  </si>
  <si>
    <t>Мероприятия по благоустройству городских и сельских</t>
  </si>
  <si>
    <t>0700</t>
  </si>
  <si>
    <t>0701</t>
  </si>
  <si>
    <t>420 00 00</t>
  </si>
  <si>
    <t>Обеспечение деятельности подведомственных учреждений</t>
  </si>
  <si>
    <t>0702</t>
  </si>
  <si>
    <t>Школы-детские сады,школы начальные,неполные средние</t>
  </si>
  <si>
    <t>и средние</t>
  </si>
  <si>
    <t>421 00 00</t>
  </si>
  <si>
    <t>Молодежная политика и оздоровление детей</t>
  </si>
  <si>
    <t>0707</t>
  </si>
  <si>
    <t>Учреждения по внешкольной работе с детьми</t>
  </si>
  <si>
    <t>423 00 00</t>
  </si>
  <si>
    <t>Культура,кинематография и средства</t>
  </si>
  <si>
    <t>масовой информации</t>
  </si>
  <si>
    <t>Культура</t>
  </si>
  <si>
    <t>0801</t>
  </si>
  <si>
    <t xml:space="preserve">Дворцы и  дома культуры, другие учреждения культуры </t>
  </si>
  <si>
    <t>и средств массовой информации</t>
  </si>
  <si>
    <t>440 00 00</t>
  </si>
  <si>
    <t>0800</t>
  </si>
  <si>
    <t>442 00 00</t>
  </si>
  <si>
    <t>Мероприятия в сфере культуры, кинематографии и средств</t>
  </si>
  <si>
    <t>массовой информации</t>
  </si>
  <si>
    <t>450 00 00</t>
  </si>
  <si>
    <t>Здравоохранение и спорт</t>
  </si>
  <si>
    <t>0900</t>
  </si>
  <si>
    <t>0901</t>
  </si>
  <si>
    <t>Больницы, клиники, госпитали,медико-санитарные части</t>
  </si>
  <si>
    <t>470 00 00</t>
  </si>
  <si>
    <t>Мероприятия в области здравоохранения, спорта и</t>
  </si>
  <si>
    <t>физической культуры, туризма</t>
  </si>
  <si>
    <t>455</t>
  </si>
  <si>
    <t>Спорт и физическая культура</t>
  </si>
  <si>
    <t>0902</t>
  </si>
  <si>
    <t xml:space="preserve">Физкультурно-оздоровительная работа и спортивные </t>
  </si>
  <si>
    <t>мероприятия</t>
  </si>
  <si>
    <t>512 00 00</t>
  </si>
  <si>
    <t>1000</t>
  </si>
  <si>
    <t>000 00 00</t>
  </si>
  <si>
    <t>0000</t>
  </si>
  <si>
    <t>000</t>
  </si>
  <si>
    <t>005</t>
  </si>
  <si>
    <t>Воинские формирования( органы, подразделения)</t>
  </si>
  <si>
    <t>202 00 00</t>
  </si>
  <si>
    <t>Гражданский персонал</t>
  </si>
  <si>
    <t>240</t>
  </si>
  <si>
    <t>Поддержка коммунального хозяйства</t>
  </si>
  <si>
    <t>поселений</t>
  </si>
  <si>
    <t>Администрация города</t>
  </si>
  <si>
    <t>КОД</t>
  </si>
  <si>
    <t>Раздел</t>
  </si>
  <si>
    <t>статья</t>
  </si>
  <si>
    <t>Вид</t>
  </si>
  <si>
    <t>Всего</t>
  </si>
  <si>
    <t>Целев.</t>
  </si>
  <si>
    <t>002</t>
  </si>
  <si>
    <t>Под-</t>
  </si>
  <si>
    <t>раздел</t>
  </si>
  <si>
    <t>Мероприятия по благоустройству городских и</t>
  </si>
  <si>
    <t>сельских поселений</t>
  </si>
  <si>
    <t>Управление образования</t>
  </si>
  <si>
    <t>003</t>
  </si>
  <si>
    <t>004</t>
  </si>
  <si>
    <t>Жилищное хозяйство</t>
  </si>
  <si>
    <t xml:space="preserve">Муниципальное учреждение здравоохранения </t>
  </si>
  <si>
    <t xml:space="preserve">                        "ДЦГБ"</t>
  </si>
  <si>
    <t>и делам молодежи</t>
  </si>
  <si>
    <t>Спорт  и физическая культура</t>
  </si>
  <si>
    <t>Физкультурно-оздоровительная работа и спортивные</t>
  </si>
  <si>
    <t xml:space="preserve">Мероприятия в области здравоохранения, спорта и </t>
  </si>
  <si>
    <t>Непрограммные инвестиции в основные фонды</t>
  </si>
  <si>
    <t>102 00 00</t>
  </si>
  <si>
    <t>214</t>
  </si>
  <si>
    <t>ИТОГО РАСХОДОВ</t>
  </si>
  <si>
    <t>Расходы городского бюджета, распределяемые по ведомст-</t>
  </si>
  <si>
    <t xml:space="preserve">венной классификации(структуре) расходов, в процессе </t>
  </si>
  <si>
    <t>исполнения городского бюджета в соответствующем</t>
  </si>
  <si>
    <t>финансовом году.</t>
  </si>
  <si>
    <t>ВСЕГО РАСХОДОВ</t>
  </si>
  <si>
    <t>текущие</t>
  </si>
  <si>
    <t>расходы</t>
  </si>
  <si>
    <t>в т.ч.</t>
  </si>
  <si>
    <t>кап.влож.</t>
  </si>
  <si>
    <t>ФКР</t>
  </si>
  <si>
    <t xml:space="preserve">                        в том числе</t>
  </si>
  <si>
    <t>капитальные расходы</t>
  </si>
  <si>
    <t xml:space="preserve">            в том числе</t>
  </si>
  <si>
    <t xml:space="preserve">                      ВСЕГО</t>
  </si>
  <si>
    <t>351 00 00</t>
  </si>
  <si>
    <t>Другие вопросы в области жилищно-коммунального</t>
  </si>
  <si>
    <t xml:space="preserve"> хозяйства</t>
  </si>
  <si>
    <t>0504</t>
  </si>
  <si>
    <t>хозяйства</t>
  </si>
  <si>
    <t>Управление администрации города по работе в</t>
  </si>
  <si>
    <t>микрорайонах Шереметьевский,Хлебниково,Павельцево</t>
  </si>
  <si>
    <t xml:space="preserve">Комитет по физической культуре, спорту,туризму </t>
  </si>
  <si>
    <t>Подготовка населения и организаций к действиям</t>
  </si>
  <si>
    <t>в  чрезвычайной ситуации в мирное  и военное время</t>
  </si>
  <si>
    <t>410</t>
  </si>
  <si>
    <t>Мероприятия в области жилищного хозяйства по</t>
  </si>
  <si>
    <t>453</t>
  </si>
  <si>
    <t>Государственная поддержка в сфере культуры, кинема-</t>
  </si>
  <si>
    <t>тографии и средств массовой информации</t>
  </si>
  <si>
    <t>001</t>
  </si>
  <si>
    <t>Поддержка  жилищного хозяйства</t>
  </si>
  <si>
    <t>Мероприятия в области жилищного хозяйства по строитель-</t>
  </si>
  <si>
    <t>ству, реконструкции, приобретению жилых домов</t>
  </si>
  <si>
    <t>Поддержка  коммунального хозяйства</t>
  </si>
  <si>
    <t>Государственная поддержка в сфере культуры, кине-</t>
  </si>
  <si>
    <t>матографии и средств массовой информации</t>
  </si>
  <si>
    <t>006</t>
  </si>
  <si>
    <t xml:space="preserve">                Текущие и капитальные расходы  бюджета  города на 2006 год                                 </t>
  </si>
  <si>
    <t xml:space="preserve"> по разделам и подразделам функциональной классификации расходов бюджетов Российской  Федерации</t>
  </si>
  <si>
    <t>строительству, реконструкции, приобретению жилых домов</t>
  </si>
  <si>
    <t>Расходы  бюджета  города на 2006 год по разделам, подразделам, целевым статьям</t>
  </si>
  <si>
    <t xml:space="preserve"> и видам расходов функциональной классификации расходов бюджетов Российской Федерации</t>
  </si>
  <si>
    <t>Строительство объектов общегражданского назначения</t>
  </si>
  <si>
    <t>Другие вопросы в области социальной политики</t>
  </si>
  <si>
    <t>1006</t>
  </si>
  <si>
    <t>Меры социальной поддержки граждан</t>
  </si>
  <si>
    <t>505 00 00</t>
  </si>
  <si>
    <t>Оказание социальной помощи</t>
  </si>
  <si>
    <t>10000</t>
  </si>
  <si>
    <t>483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</si>
  <si>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</si>
  <si>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</si>
  <si>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</si>
  <si>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447</t>
  </si>
  <si>
    <t>Меропрития в области коммунального хозяйства по развитию , реконструкции и замене инженерных сетей</t>
  </si>
  <si>
    <t>411</t>
  </si>
  <si>
    <t>МУП "Управление капитального строительства"</t>
  </si>
  <si>
    <t>010</t>
  </si>
  <si>
    <t>Мероприятия по благоустройству городских и сельских поселений</t>
  </si>
  <si>
    <t>Другие вопросы в области жилищно-коммунального хозяйства (Инвестиционный фонд)</t>
  </si>
  <si>
    <t>10</t>
  </si>
  <si>
    <t>Общество с ограниченной ответственностью "Стройжилинвест-эксплуатация"</t>
  </si>
  <si>
    <t>012</t>
  </si>
  <si>
    <t>Мероприятия в области коммунального хозяйства по развитию , реконструкции и замене инженерных сетей</t>
  </si>
  <si>
    <t>ООО "Управляющая компания</t>
  </si>
  <si>
    <t xml:space="preserve">                 " ЖилКомСервис"</t>
  </si>
  <si>
    <t>009</t>
  </si>
  <si>
    <t>Субсидии</t>
  </si>
  <si>
    <t>197</t>
  </si>
  <si>
    <t>к решению Совета депутатов</t>
  </si>
  <si>
    <t>от _____________2006г №______</t>
  </si>
  <si>
    <t>Ведомственная структура расходов  бюджета города на 2006 г.</t>
  </si>
  <si>
    <r>
      <t xml:space="preserve"> (</t>
    </r>
    <r>
      <rPr>
        <b/>
        <sz val="12"/>
        <rFont val="Times New Roman Cyr"/>
        <family val="1"/>
      </rPr>
      <t>Инвестиционный фонд</t>
    </r>
    <r>
      <rPr>
        <sz val="10"/>
        <rFont val="Times New Roman Cyr"/>
        <family val="1"/>
      </rPr>
      <t>)</t>
    </r>
  </si>
  <si>
    <t>Приложение № 2</t>
  </si>
  <si>
    <t xml:space="preserve">к НРСД от  26.12.2005 г. № 80-нр </t>
  </si>
  <si>
    <t xml:space="preserve">Приложение №3  </t>
  </si>
  <si>
    <t>Приложение №  3</t>
  </si>
  <si>
    <t>к НРСД от 26.12.2005 г. №  80-нр</t>
  </si>
  <si>
    <t xml:space="preserve">Приложение №4 </t>
  </si>
  <si>
    <t>Приложение № 4</t>
  </si>
  <si>
    <t xml:space="preserve"> к НРСД  от 26.12.2005 г.№ 80-нр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</si>
</sst>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49" fontId="2" fillId="0" borderId="8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4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49" fontId="3" fillId="0" borderId="7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49" fontId="1" fillId="0" borderId="18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0" fillId="0" borderId="24" xfId="0" applyBorder="1" applyAlignment="1">
      <alignment/>
    </xf>
    <xf numFmtId="0" fontId="3" fillId="0" borderId="25" xfId="0" applyFont="1" applyBorder="1" applyAlignment="1">
      <alignment/>
    </xf>
    <xf numFmtId="49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3" fillId="0" borderId="28" xfId="0" applyNumberFormat="1" applyFont="1" applyBorder="1" applyAlignment="1">
      <alignment/>
    </xf>
    <xf numFmtId="49" fontId="0" fillId="0" borderId="28" xfId="0" applyNumberFormat="1" applyFont="1" applyBorder="1" applyAlignment="1">
      <alignment/>
    </xf>
    <xf numFmtId="49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49" fontId="2" fillId="0" borderId="12" xfId="0" applyNumberFormat="1" applyFont="1" applyBorder="1" applyAlignment="1">
      <alignment/>
    </xf>
    <xf numFmtId="0" fontId="3" fillId="0" borderId="9" xfId="0" applyFont="1" applyBorder="1" applyAlignment="1">
      <alignment/>
    </xf>
    <xf numFmtId="49" fontId="3" fillId="0" borderId="8" xfId="0" applyNumberFormat="1" applyFont="1" applyBorder="1" applyAlignment="1">
      <alignment/>
    </xf>
    <xf numFmtId="49" fontId="3" fillId="0" borderId="31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6" xfId="0" applyFont="1" applyBorder="1" applyAlignment="1">
      <alignment/>
    </xf>
    <xf numFmtId="49" fontId="2" fillId="0" borderId="5" xfId="0" applyNumberFormat="1" applyFont="1" applyBorder="1" applyAlignment="1">
      <alignment/>
    </xf>
    <xf numFmtId="0" fontId="3" fillId="0" borderId="33" xfId="0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34" xfId="0" applyNumberFormat="1" applyFont="1" applyBorder="1" applyAlignment="1">
      <alignment/>
    </xf>
    <xf numFmtId="49" fontId="3" fillId="0" borderId="35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3" fillId="0" borderId="36" xfId="0" applyFont="1" applyBorder="1" applyAlignment="1">
      <alignment/>
    </xf>
    <xf numFmtId="49" fontId="3" fillId="0" borderId="37" xfId="0" applyNumberFormat="1" applyFont="1" applyBorder="1" applyAlignment="1">
      <alignment/>
    </xf>
    <xf numFmtId="49" fontId="3" fillId="0" borderId="38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0" fontId="2" fillId="0" borderId="37" xfId="0" applyFont="1" applyBorder="1" applyAlignment="1">
      <alignment/>
    </xf>
    <xf numFmtId="0" fontId="3" fillId="0" borderId="40" xfId="0" applyFont="1" applyBorder="1" applyAlignment="1">
      <alignment/>
    </xf>
    <xf numFmtId="0" fontId="2" fillId="0" borderId="41" xfId="0" applyFont="1" applyBorder="1" applyAlignment="1">
      <alignment/>
    </xf>
    <xf numFmtId="49" fontId="3" fillId="0" borderId="42" xfId="0" applyNumberFormat="1" applyFont="1" applyBorder="1" applyAlignment="1">
      <alignment/>
    </xf>
    <xf numFmtId="49" fontId="3" fillId="0" borderId="43" xfId="0" applyNumberFormat="1" applyFont="1" applyBorder="1" applyAlignment="1">
      <alignment/>
    </xf>
    <xf numFmtId="49" fontId="3" fillId="0" borderId="44" xfId="0" applyNumberFormat="1" applyFont="1" applyBorder="1" applyAlignment="1">
      <alignment/>
    </xf>
    <xf numFmtId="49" fontId="3" fillId="0" borderId="29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8" xfId="0" applyFont="1" applyBorder="1" applyAlignment="1">
      <alignment/>
    </xf>
    <xf numFmtId="49" fontId="3" fillId="0" borderId="45" xfId="0" applyNumberFormat="1" applyFont="1" applyBorder="1" applyAlignment="1">
      <alignment/>
    </xf>
    <xf numFmtId="49" fontId="3" fillId="0" borderId="9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35" xfId="0" applyNumberFormat="1" applyFont="1" applyBorder="1" applyAlignment="1">
      <alignment/>
    </xf>
    <xf numFmtId="0" fontId="0" fillId="0" borderId="20" xfId="0" applyBorder="1" applyAlignment="1">
      <alignment/>
    </xf>
    <xf numFmtId="49" fontId="0" fillId="0" borderId="18" xfId="0" applyNumberFormat="1" applyFont="1" applyBorder="1" applyAlignment="1">
      <alignment/>
    </xf>
    <xf numFmtId="0" fontId="2" fillId="0" borderId="46" xfId="0" applyFont="1" applyBorder="1" applyAlignment="1">
      <alignment/>
    </xf>
    <xf numFmtId="0" fontId="2" fillId="0" borderId="22" xfId="0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46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49" fontId="1" fillId="0" borderId="46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49" fontId="1" fillId="0" borderId="45" xfId="0" applyNumberFormat="1" applyFont="1" applyBorder="1" applyAlignment="1">
      <alignment/>
    </xf>
    <xf numFmtId="0" fontId="1" fillId="0" borderId="4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3" fillId="0" borderId="30" xfId="0" applyFont="1" applyBorder="1" applyAlignment="1">
      <alignment/>
    </xf>
    <xf numFmtId="49" fontId="1" fillId="0" borderId="30" xfId="0" applyNumberFormat="1" applyFont="1" applyBorder="1" applyAlignment="1">
      <alignment/>
    </xf>
    <xf numFmtId="0" fontId="0" fillId="0" borderId="45" xfId="0" applyBorder="1" applyAlignment="1">
      <alignment/>
    </xf>
    <xf numFmtId="49" fontId="1" fillId="0" borderId="41" xfId="0" applyNumberFormat="1" applyFont="1" applyBorder="1" applyAlignment="1">
      <alignment/>
    </xf>
    <xf numFmtId="0" fontId="4" fillId="0" borderId="30" xfId="0" applyFont="1" applyBorder="1" applyAlignment="1">
      <alignment/>
    </xf>
    <xf numFmtId="49" fontId="2" fillId="0" borderId="48" xfId="0" applyNumberFormat="1" applyFont="1" applyBorder="1" applyAlignment="1">
      <alignment/>
    </xf>
    <xf numFmtId="49" fontId="1" fillId="0" borderId="49" xfId="0" applyNumberFormat="1" applyFont="1" applyBorder="1" applyAlignment="1">
      <alignment/>
    </xf>
    <xf numFmtId="49" fontId="2" fillId="0" borderId="50" xfId="0" applyNumberFormat="1" applyFont="1" applyBorder="1" applyAlignment="1">
      <alignment/>
    </xf>
    <xf numFmtId="0" fontId="2" fillId="0" borderId="30" xfId="0" applyFont="1" applyBorder="1" applyAlignment="1">
      <alignment/>
    </xf>
    <xf numFmtId="49" fontId="2" fillId="0" borderId="51" xfId="0" applyNumberFormat="1" applyFont="1" applyBorder="1" applyAlignment="1">
      <alignment/>
    </xf>
    <xf numFmtId="49" fontId="1" fillId="0" borderId="52" xfId="0" applyNumberFormat="1" applyFont="1" applyBorder="1" applyAlignment="1">
      <alignment/>
    </xf>
    <xf numFmtId="49" fontId="3" fillId="0" borderId="48" xfId="0" applyNumberFormat="1" applyFont="1" applyBorder="1" applyAlignment="1">
      <alignment/>
    </xf>
    <xf numFmtId="0" fontId="6" fillId="0" borderId="53" xfId="0" applyFont="1" applyBorder="1" applyAlignment="1">
      <alignment/>
    </xf>
    <xf numFmtId="49" fontId="3" fillId="0" borderId="54" xfId="0" applyNumberFormat="1" applyFont="1" applyBorder="1" applyAlignment="1">
      <alignment/>
    </xf>
    <xf numFmtId="0" fontId="3" fillId="0" borderId="55" xfId="0" applyFont="1" applyBorder="1" applyAlignment="1">
      <alignment/>
    </xf>
    <xf numFmtId="49" fontId="3" fillId="0" borderId="50" xfId="0" applyNumberFormat="1" applyFont="1" applyBorder="1" applyAlignment="1">
      <alignment/>
    </xf>
    <xf numFmtId="49" fontId="3" fillId="0" borderId="51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6" xfId="0" applyNumberFormat="1" applyFont="1" applyBorder="1" applyAlignment="1">
      <alignment/>
    </xf>
    <xf numFmtId="0" fontId="3" fillId="0" borderId="45" xfId="0" applyNumberFormat="1" applyFont="1" applyBorder="1" applyAlignment="1">
      <alignment/>
    </xf>
    <xf numFmtId="164" fontId="1" fillId="0" borderId="27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164" fontId="1" fillId="0" borderId="57" xfId="0" applyNumberFormat="1" applyFont="1" applyBorder="1" applyAlignment="1">
      <alignment/>
    </xf>
    <xf numFmtId="164" fontId="2" fillId="0" borderId="58" xfId="0" applyNumberFormat="1" applyFont="1" applyBorder="1" applyAlignment="1">
      <alignment/>
    </xf>
    <xf numFmtId="164" fontId="2" fillId="0" borderId="59" xfId="0" applyNumberFormat="1" applyFont="1" applyBorder="1" applyAlignment="1">
      <alignment/>
    </xf>
    <xf numFmtId="164" fontId="2" fillId="0" borderId="60" xfId="0" applyNumberFormat="1" applyFont="1" applyBorder="1" applyAlignment="1">
      <alignment/>
    </xf>
    <xf numFmtId="164" fontId="2" fillId="0" borderId="61" xfId="0" applyNumberFormat="1" applyFont="1" applyBorder="1" applyAlignment="1">
      <alignment/>
    </xf>
    <xf numFmtId="164" fontId="1" fillId="0" borderId="6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19" xfId="0" applyNumberFormat="1" applyFont="1" applyBorder="1" applyAlignment="1">
      <alignment/>
    </xf>
    <xf numFmtId="49" fontId="5" fillId="0" borderId="24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164" fontId="7" fillId="0" borderId="45" xfId="0" applyNumberFormat="1" applyFont="1" applyBorder="1" applyAlignment="1">
      <alignment/>
    </xf>
    <xf numFmtId="164" fontId="7" fillId="0" borderId="56" xfId="0" applyNumberFormat="1" applyFont="1" applyBorder="1" applyAlignment="1">
      <alignment/>
    </xf>
    <xf numFmtId="164" fontId="7" fillId="0" borderId="51" xfId="0" applyNumberFormat="1" applyFont="1" applyBorder="1" applyAlignment="1">
      <alignment/>
    </xf>
    <xf numFmtId="164" fontId="7" fillId="0" borderId="48" xfId="0" applyNumberFormat="1" applyFont="1" applyBorder="1" applyAlignment="1">
      <alignment/>
    </xf>
    <xf numFmtId="164" fontId="5" fillId="0" borderId="49" xfId="0" applyNumberFormat="1" applyFont="1" applyBorder="1" applyAlignment="1">
      <alignment/>
    </xf>
    <xf numFmtId="164" fontId="7" fillId="0" borderId="54" xfId="0" applyNumberFormat="1" applyFont="1" applyBorder="1" applyAlignment="1">
      <alignment/>
    </xf>
    <xf numFmtId="164" fontId="7" fillId="0" borderId="20" xfId="0" applyNumberFormat="1" applyFont="1" applyBorder="1" applyAlignment="1">
      <alignment/>
    </xf>
    <xf numFmtId="164" fontId="5" fillId="0" borderId="52" xfId="0" applyNumberFormat="1" applyFont="1" applyBorder="1" applyAlignment="1">
      <alignment/>
    </xf>
    <xf numFmtId="164" fontId="5" fillId="0" borderId="48" xfId="0" applyNumberFormat="1" applyFont="1" applyBorder="1" applyAlignment="1">
      <alignment/>
    </xf>
    <xf numFmtId="164" fontId="5" fillId="0" borderId="60" xfId="0" applyNumberFormat="1" applyFont="1" applyBorder="1" applyAlignment="1">
      <alignment/>
    </xf>
    <xf numFmtId="0" fontId="5" fillId="0" borderId="5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64" fontId="3" fillId="0" borderId="58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49" fontId="3" fillId="0" borderId="62" xfId="0" applyNumberFormat="1" applyFont="1" applyBorder="1" applyAlignment="1">
      <alignment/>
    </xf>
    <xf numFmtId="164" fontId="7" fillId="0" borderId="58" xfId="0" applyNumberFormat="1" applyFont="1" applyBorder="1" applyAlignment="1">
      <alignment/>
    </xf>
    <xf numFmtId="164" fontId="3" fillId="0" borderId="61" xfId="0" applyNumberFormat="1" applyFont="1" applyBorder="1" applyAlignment="1">
      <alignment/>
    </xf>
    <xf numFmtId="0" fontId="2" fillId="0" borderId="40" xfId="0" applyFont="1" applyBorder="1" applyAlignment="1">
      <alignment/>
    </xf>
    <xf numFmtId="0" fontId="2" fillId="0" borderId="36" xfId="0" applyFont="1" applyBorder="1" applyAlignment="1">
      <alignment/>
    </xf>
    <xf numFmtId="49" fontId="6" fillId="0" borderId="54" xfId="0" applyNumberFormat="1" applyFont="1" applyBorder="1" applyAlignment="1">
      <alignment/>
    </xf>
    <xf numFmtId="164" fontId="3" fillId="0" borderId="51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0" fillId="0" borderId="39" xfId="0" applyNumberFormat="1" applyFont="1" applyBorder="1" applyAlignment="1">
      <alignment/>
    </xf>
    <xf numFmtId="164" fontId="7" fillId="0" borderId="63" xfId="0" applyNumberFormat="1" applyFont="1" applyBorder="1" applyAlignment="1">
      <alignment/>
    </xf>
    <xf numFmtId="49" fontId="2" fillId="0" borderId="31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164" fontId="5" fillId="0" borderId="59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1" fillId="0" borderId="64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66" xfId="0" applyFont="1" applyBorder="1" applyAlignment="1">
      <alignment/>
    </xf>
    <xf numFmtId="49" fontId="0" fillId="0" borderId="9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164" fontId="5" fillId="0" borderId="27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164" fontId="5" fillId="0" borderId="57" xfId="0" applyNumberFormat="1" applyFont="1" applyBorder="1" applyAlignment="1">
      <alignment/>
    </xf>
    <xf numFmtId="49" fontId="3" fillId="0" borderId="30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49" fontId="3" fillId="0" borderId="53" xfId="0" applyNumberFormat="1" applyFont="1" applyBorder="1" applyAlignment="1">
      <alignment/>
    </xf>
    <xf numFmtId="49" fontId="3" fillId="0" borderId="22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2" fillId="0" borderId="33" xfId="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0" fontId="7" fillId="0" borderId="51" xfId="0" applyFont="1" applyBorder="1" applyAlignment="1">
      <alignment/>
    </xf>
    <xf numFmtId="0" fontId="1" fillId="0" borderId="67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7" fillId="0" borderId="55" xfId="0" applyNumberFormat="1" applyFont="1" applyBorder="1" applyAlignment="1">
      <alignment/>
    </xf>
    <xf numFmtId="164" fontId="7" fillId="0" borderId="68" xfId="0" applyNumberFormat="1" applyFont="1" applyBorder="1" applyAlignment="1">
      <alignment/>
    </xf>
    <xf numFmtId="164" fontId="7" fillId="0" borderId="47" xfId="0" applyNumberFormat="1" applyFont="1" applyBorder="1" applyAlignment="1">
      <alignment/>
    </xf>
    <xf numFmtId="0" fontId="0" fillId="0" borderId="69" xfId="0" applyNumberFormat="1" applyBorder="1" applyAlignment="1">
      <alignment/>
    </xf>
    <xf numFmtId="0" fontId="1" fillId="0" borderId="70" xfId="0" applyNumberFormat="1" applyFont="1" applyBorder="1" applyAlignment="1">
      <alignment/>
    </xf>
    <xf numFmtId="0" fontId="1" fillId="0" borderId="7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72" xfId="0" applyNumberFormat="1" applyFont="1" applyBorder="1" applyAlignment="1">
      <alignment/>
    </xf>
    <xf numFmtId="0" fontId="3" fillId="0" borderId="30" xfId="0" applyNumberFormat="1" applyFont="1" applyBorder="1" applyAlignment="1">
      <alignment/>
    </xf>
    <xf numFmtId="0" fontId="0" fillId="0" borderId="73" xfId="0" applyNumberFormat="1" applyBorder="1" applyAlignment="1">
      <alignment/>
    </xf>
    <xf numFmtId="0" fontId="0" fillId="0" borderId="74" xfId="0" applyNumberFormat="1" applyBorder="1" applyAlignment="1">
      <alignment/>
    </xf>
    <xf numFmtId="0" fontId="0" fillId="0" borderId="75" xfId="0" applyNumberFormat="1" applyBorder="1" applyAlignment="1">
      <alignment/>
    </xf>
    <xf numFmtId="0" fontId="3" fillId="0" borderId="47" xfId="0" applyNumberFormat="1" applyFont="1" applyBorder="1" applyAlignment="1">
      <alignment/>
    </xf>
    <xf numFmtId="0" fontId="0" fillId="0" borderId="68" xfId="0" applyNumberFormat="1" applyBorder="1" applyAlignment="1">
      <alignment/>
    </xf>
    <xf numFmtId="0" fontId="0" fillId="0" borderId="76" xfId="0" applyNumberFormat="1" applyBorder="1" applyAlignment="1">
      <alignment/>
    </xf>
    <xf numFmtId="0" fontId="0" fillId="0" borderId="47" xfId="0" applyNumberFormat="1" applyBorder="1" applyAlignment="1">
      <alignment/>
    </xf>
    <xf numFmtId="0" fontId="0" fillId="0" borderId="47" xfId="0" applyNumberFormat="1" applyFont="1" applyBorder="1" applyAlignment="1">
      <alignment/>
    </xf>
    <xf numFmtId="164" fontId="5" fillId="0" borderId="54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164" fontId="7" fillId="0" borderId="50" xfId="0" applyNumberFormat="1" applyFont="1" applyBorder="1" applyAlignment="1">
      <alignment/>
    </xf>
    <xf numFmtId="49" fontId="3" fillId="0" borderId="70" xfId="0" applyNumberFormat="1" applyFont="1" applyBorder="1" applyAlignment="1">
      <alignment/>
    </xf>
    <xf numFmtId="49" fontId="1" fillId="0" borderId="71" xfId="0" applyNumberFormat="1" applyFont="1" applyBorder="1" applyAlignment="1">
      <alignment/>
    </xf>
    <xf numFmtId="49" fontId="1" fillId="0" borderId="67" xfId="0" applyNumberFormat="1" applyFont="1" applyBorder="1" applyAlignment="1">
      <alignment/>
    </xf>
    <xf numFmtId="49" fontId="2" fillId="0" borderId="45" xfId="0" applyNumberFormat="1" applyFont="1" applyBorder="1" applyAlignment="1">
      <alignment/>
    </xf>
    <xf numFmtId="49" fontId="2" fillId="0" borderId="70" xfId="0" applyNumberFormat="1" applyFont="1" applyBorder="1" applyAlignment="1">
      <alignment/>
    </xf>
    <xf numFmtId="49" fontId="3" fillId="0" borderId="72" xfId="0" applyNumberFormat="1" applyFont="1" applyBorder="1" applyAlignment="1">
      <alignment/>
    </xf>
    <xf numFmtId="49" fontId="2" fillId="0" borderId="56" xfId="0" applyNumberFormat="1" applyFont="1" applyBorder="1" applyAlignment="1">
      <alignment/>
    </xf>
    <xf numFmtId="49" fontId="3" fillId="0" borderId="56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6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49" fontId="3" fillId="0" borderId="5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3" fillId="0" borderId="9" xfId="0" applyFont="1" applyBorder="1" applyAlignment="1">
      <alignment wrapText="1"/>
    </xf>
    <xf numFmtId="0" fontId="1" fillId="0" borderId="64" xfId="0" applyFont="1" applyBorder="1" applyAlignment="1">
      <alignment wrapText="1"/>
    </xf>
    <xf numFmtId="0" fontId="1" fillId="0" borderId="16" xfId="0" applyFont="1" applyBorder="1" applyAlignment="1">
      <alignment/>
    </xf>
    <xf numFmtId="164" fontId="1" fillId="0" borderId="77" xfId="0" applyNumberFormat="1" applyFont="1" applyBorder="1" applyAlignment="1">
      <alignment/>
    </xf>
    <xf numFmtId="0" fontId="3" fillId="0" borderId="42" xfId="0" applyFont="1" applyBorder="1" applyAlignment="1">
      <alignment/>
    </xf>
    <xf numFmtId="164" fontId="3" fillId="0" borderId="78" xfId="0" applyNumberFormat="1" applyFont="1" applyBorder="1" applyAlignment="1">
      <alignment/>
    </xf>
    <xf numFmtId="0" fontId="3" fillId="0" borderId="28" xfId="0" applyFont="1" applyBorder="1" applyAlignment="1">
      <alignment/>
    </xf>
    <xf numFmtId="164" fontId="3" fillId="0" borderId="63" xfId="0" applyNumberFormat="1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164" fontId="2" fillId="0" borderId="77" xfId="0" applyNumberFormat="1" applyFont="1" applyBorder="1" applyAlignment="1">
      <alignment/>
    </xf>
    <xf numFmtId="164" fontId="1" fillId="0" borderId="37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25">
      <selection activeCell="A50" sqref="A50"/>
    </sheetView>
  </sheetViews>
  <sheetFormatPr defaultColWidth="8.796875" defaultRowHeight="15"/>
  <cols>
    <col min="1" max="1" width="44.5" style="0" customWidth="1"/>
    <col min="2" max="2" width="5.8984375" style="1" customWidth="1"/>
    <col min="3" max="3" width="5.69921875" style="1" customWidth="1"/>
    <col min="4" max="4" width="7.59765625" style="134" customWidth="1"/>
    <col min="5" max="5" width="7.69921875" style="1" customWidth="1"/>
    <col min="6" max="6" width="0.1015625" style="1" hidden="1" customWidth="1"/>
    <col min="7" max="7" width="6.5" style="0" customWidth="1"/>
    <col min="8" max="9" width="7.69921875" style="0" customWidth="1"/>
    <col min="10" max="10" width="8" style="0" customWidth="1"/>
  </cols>
  <sheetData>
    <row r="1" spans="2:4" ht="15.75">
      <c r="B1" s="240" t="s">
        <v>188</v>
      </c>
      <c r="D1" s="239"/>
    </row>
    <row r="2" ht="15.75">
      <c r="B2" s="1" t="s">
        <v>184</v>
      </c>
    </row>
    <row r="3" ht="15.75">
      <c r="B3" s="1" t="s">
        <v>185</v>
      </c>
    </row>
    <row r="4" ht="15.75">
      <c r="B4" s="1" t="s">
        <v>188</v>
      </c>
    </row>
    <row r="5" ht="15.75">
      <c r="B5" s="1" t="s">
        <v>189</v>
      </c>
    </row>
    <row r="7" spans="1:8" ht="15.75">
      <c r="A7" s="236" t="s">
        <v>152</v>
      </c>
      <c r="B7" s="236"/>
      <c r="C7" s="236"/>
      <c r="D7" s="236"/>
      <c r="E7" s="236"/>
      <c r="F7" s="236"/>
      <c r="G7" s="236"/>
      <c r="H7" s="236"/>
    </row>
    <row r="8" spans="1:8" ht="31.5" customHeight="1" thickBot="1">
      <c r="A8" s="237" t="s">
        <v>153</v>
      </c>
      <c r="B8" s="237"/>
      <c r="C8" s="237"/>
      <c r="D8" s="237"/>
      <c r="E8" s="237"/>
      <c r="F8" s="237"/>
      <c r="G8" s="237"/>
      <c r="H8" s="237"/>
    </row>
    <row r="9" spans="1:10" ht="16.5" thickBot="1">
      <c r="A9" s="38" t="s">
        <v>0</v>
      </c>
      <c r="B9" s="95" t="s">
        <v>124</v>
      </c>
      <c r="C9" s="99" t="s">
        <v>17</v>
      </c>
      <c r="D9" s="135" t="s">
        <v>94</v>
      </c>
      <c r="E9" s="107" t="s">
        <v>125</v>
      </c>
      <c r="F9" s="102"/>
      <c r="G9" s="108"/>
      <c r="H9" s="103"/>
      <c r="I9" s="51"/>
      <c r="J9" s="51"/>
    </row>
    <row r="10" spans="1:10" ht="16.5" thickBot="1">
      <c r="A10" s="93"/>
      <c r="B10" s="96"/>
      <c r="C10" s="100"/>
      <c r="D10" s="136"/>
      <c r="E10" s="36" t="s">
        <v>120</v>
      </c>
      <c r="F10" s="35"/>
      <c r="G10" s="110" t="s">
        <v>126</v>
      </c>
      <c r="H10" s="103"/>
      <c r="I10" s="51"/>
      <c r="J10" s="51"/>
    </row>
    <row r="11" spans="1:10" ht="15.75">
      <c r="A11" s="93"/>
      <c r="B11" s="96"/>
      <c r="C11" s="100"/>
      <c r="D11" s="136"/>
      <c r="E11" s="98" t="s">
        <v>121</v>
      </c>
      <c r="F11" s="35"/>
      <c r="G11" s="104" t="s">
        <v>94</v>
      </c>
      <c r="H11" s="104" t="s">
        <v>122</v>
      </c>
      <c r="I11" s="51"/>
      <c r="J11" s="51"/>
    </row>
    <row r="12" spans="1:10" ht="16.5" thickBot="1">
      <c r="A12" s="94"/>
      <c r="B12" s="97"/>
      <c r="C12" s="101"/>
      <c r="D12" s="137"/>
      <c r="E12" s="37"/>
      <c r="F12" s="109"/>
      <c r="G12" s="91"/>
      <c r="H12" s="105" t="s">
        <v>123</v>
      </c>
      <c r="I12" s="51"/>
      <c r="J12" s="51"/>
    </row>
    <row r="13" spans="1:8" ht="15.75">
      <c r="A13" s="118" t="s">
        <v>20</v>
      </c>
      <c r="B13" s="158"/>
      <c r="C13" s="211"/>
      <c r="D13" s="143"/>
      <c r="E13" s="143"/>
      <c r="F13" s="193"/>
      <c r="G13" s="203"/>
      <c r="H13" s="195"/>
    </row>
    <row r="14" spans="1:8" ht="16.5" thickBot="1">
      <c r="A14" s="120" t="s">
        <v>21</v>
      </c>
      <c r="B14" s="121" t="s">
        <v>22</v>
      </c>
      <c r="C14" s="213" t="s">
        <v>80</v>
      </c>
      <c r="D14" s="205">
        <f>D16+D18</f>
        <v>1351.3</v>
      </c>
      <c r="E14" s="186">
        <f>E16+E18</f>
        <v>1351.3</v>
      </c>
      <c r="F14" s="124">
        <f>F16+F18</f>
        <v>0</v>
      </c>
      <c r="G14" s="144">
        <f>G16+G18</f>
        <v>0</v>
      </c>
      <c r="H14" s="199"/>
    </row>
    <row r="15" spans="1:8" ht="15.75">
      <c r="A15" s="18" t="s">
        <v>127</v>
      </c>
      <c r="B15" s="119"/>
      <c r="C15" s="206"/>
      <c r="D15" s="141"/>
      <c r="E15" s="141"/>
      <c r="F15" s="190"/>
      <c r="G15" s="146"/>
      <c r="H15" s="195"/>
    </row>
    <row r="16" spans="1:8" ht="15.75">
      <c r="A16" s="20" t="s">
        <v>23</v>
      </c>
      <c r="B16" s="112" t="s">
        <v>22</v>
      </c>
      <c r="C16" s="207" t="s">
        <v>24</v>
      </c>
      <c r="D16" s="142">
        <f>'Прилож №3'!G13</f>
        <v>26</v>
      </c>
      <c r="E16" s="142">
        <f>D16-G16</f>
        <v>26</v>
      </c>
      <c r="F16" s="191"/>
      <c r="G16" s="142"/>
      <c r="H16" s="196"/>
    </row>
    <row r="17" spans="1:8" ht="15.75">
      <c r="A17" s="20" t="s">
        <v>25</v>
      </c>
      <c r="B17" s="112"/>
      <c r="C17" s="207"/>
      <c r="D17" s="142"/>
      <c r="E17" s="142"/>
      <c r="F17" s="191"/>
      <c r="G17" s="142"/>
      <c r="H17" s="196"/>
    </row>
    <row r="18" spans="1:8" ht="16.5" thickBot="1">
      <c r="A18" s="20" t="s">
        <v>26</v>
      </c>
      <c r="B18" s="112" t="s">
        <v>22</v>
      </c>
      <c r="C18" s="207" t="s">
        <v>27</v>
      </c>
      <c r="D18" s="142">
        <f>'Прилож №3'!G17</f>
        <v>1325.3</v>
      </c>
      <c r="E18" s="142">
        <f>D18-G18</f>
        <v>1325.3</v>
      </c>
      <c r="F18" s="184"/>
      <c r="G18" s="142"/>
      <c r="H18" s="196"/>
    </row>
    <row r="19" spans="1:8" ht="16.5" thickBot="1">
      <c r="A19" s="106" t="s">
        <v>34</v>
      </c>
      <c r="B19" s="122" t="s">
        <v>35</v>
      </c>
      <c r="C19" s="86" t="s">
        <v>80</v>
      </c>
      <c r="D19" s="140">
        <f>D21+D22+D24</f>
        <v>-17489.6</v>
      </c>
      <c r="E19" s="140">
        <f>E21+E22+E24</f>
        <v>-22989.6</v>
      </c>
      <c r="F19" s="194">
        <f>F21+F22</f>
        <v>0</v>
      </c>
      <c r="G19" s="140">
        <f>G21+G22+G24</f>
        <v>5500</v>
      </c>
      <c r="H19" s="201"/>
    </row>
    <row r="20" spans="1:8" ht="15.75">
      <c r="A20" s="18" t="s">
        <v>127</v>
      </c>
      <c r="B20" s="117"/>
      <c r="C20" s="206"/>
      <c r="D20" s="141"/>
      <c r="E20" s="141"/>
      <c r="F20" s="190"/>
      <c r="G20" s="146"/>
      <c r="H20" s="200"/>
    </row>
    <row r="21" spans="1:8" ht="15.75">
      <c r="A21" s="20" t="s">
        <v>104</v>
      </c>
      <c r="B21" s="112" t="s">
        <v>35</v>
      </c>
      <c r="C21" s="207" t="s">
        <v>36</v>
      </c>
      <c r="D21" s="142">
        <f>'Прилож №3'!G22</f>
        <v>5520</v>
      </c>
      <c r="E21" s="142">
        <f>D21-G21</f>
        <v>20</v>
      </c>
      <c r="F21" s="191"/>
      <c r="G21" s="142">
        <v>5500</v>
      </c>
      <c r="H21" s="196"/>
    </row>
    <row r="22" spans="1:8" ht="15.75">
      <c r="A22" s="7" t="s">
        <v>2</v>
      </c>
      <c r="B22" s="116" t="s">
        <v>35</v>
      </c>
      <c r="C22" s="208" t="s">
        <v>39</v>
      </c>
      <c r="D22" s="145">
        <f>'Прилож №3'!G27</f>
        <v>5215.1</v>
      </c>
      <c r="E22" s="145">
        <f>D22-G22</f>
        <v>5215.1</v>
      </c>
      <c r="F22" s="184"/>
      <c r="G22" s="145"/>
      <c r="H22" s="197"/>
    </row>
    <row r="23" spans="1:8" ht="15.75">
      <c r="A23" s="20" t="s">
        <v>130</v>
      </c>
      <c r="B23" s="112"/>
      <c r="C23" s="207"/>
      <c r="D23" s="142"/>
      <c r="E23" s="145">
        <f>D23-G23</f>
        <v>0</v>
      </c>
      <c r="F23" s="192"/>
      <c r="G23" s="142"/>
      <c r="H23" s="196"/>
    </row>
    <row r="24" spans="1:8" ht="16.5" thickBot="1">
      <c r="A24" s="51" t="s">
        <v>133</v>
      </c>
      <c r="B24" s="98" t="s">
        <v>35</v>
      </c>
      <c r="C24" s="35" t="s">
        <v>132</v>
      </c>
      <c r="D24" s="204">
        <f>'Прилож №3'!G33</f>
        <v>-28224.7</v>
      </c>
      <c r="E24" s="145">
        <f>D24-G24</f>
        <v>-28224.7</v>
      </c>
      <c r="F24" s="152"/>
      <c r="G24" s="204"/>
      <c r="H24" s="189"/>
    </row>
    <row r="25" spans="1:8" ht="16.5" thickBot="1">
      <c r="A25" s="106" t="s">
        <v>5</v>
      </c>
      <c r="B25" s="122" t="s">
        <v>41</v>
      </c>
      <c r="C25" s="86" t="s">
        <v>80</v>
      </c>
      <c r="D25" s="140">
        <f>D27+D28+D29</f>
        <v>8716.400000000001</v>
      </c>
      <c r="E25" s="140">
        <f>E27+E28+E29</f>
        <v>7757.900000000001</v>
      </c>
      <c r="F25" s="125" t="e">
        <f>F27+F28+F29+#REF!</f>
        <v>#REF!</v>
      </c>
      <c r="G25" s="140">
        <f>G27+G28+G29</f>
        <v>958.5</v>
      </c>
      <c r="H25" s="198">
        <f>H27+H28+H29</f>
        <v>0</v>
      </c>
    </row>
    <row r="26" spans="1:8" ht="15.75">
      <c r="A26" s="18" t="s">
        <v>127</v>
      </c>
      <c r="B26" s="117"/>
      <c r="C26" s="206"/>
      <c r="D26" s="141"/>
      <c r="E26" s="146"/>
      <c r="F26" s="190"/>
      <c r="G26" s="146"/>
      <c r="H26" s="200"/>
    </row>
    <row r="27" spans="1:8" ht="15.75">
      <c r="A27" s="20" t="s">
        <v>6</v>
      </c>
      <c r="B27" s="112" t="s">
        <v>41</v>
      </c>
      <c r="C27" s="207" t="s">
        <v>42</v>
      </c>
      <c r="D27" s="142">
        <f>'Прилож №3'!G37</f>
        <v>3103.8</v>
      </c>
      <c r="E27" s="142">
        <f>D27-G27</f>
        <v>3103.8</v>
      </c>
      <c r="F27" s="191"/>
      <c r="G27" s="142"/>
      <c r="H27" s="196"/>
    </row>
    <row r="28" spans="1:8" ht="15.75">
      <c r="A28" s="20" t="s">
        <v>8</v>
      </c>
      <c r="B28" s="112" t="s">
        <v>41</v>
      </c>
      <c r="C28" s="207" t="s">
        <v>45</v>
      </c>
      <c r="D28" s="142">
        <f>'Прилож №3'!G40</f>
        <v>5312.6</v>
      </c>
      <c r="E28" s="142">
        <f>D28-G28</f>
        <v>4404.1</v>
      </c>
      <c r="F28" s="191"/>
      <c r="G28" s="142">
        <f>280+628.5</f>
        <v>908.5</v>
      </c>
      <c r="H28" s="196"/>
    </row>
    <row r="29" spans="1:8" ht="16.5" thickBot="1">
      <c r="A29" s="20" t="s">
        <v>49</v>
      </c>
      <c r="B29" s="112" t="s">
        <v>41</v>
      </c>
      <c r="C29" s="207" t="s">
        <v>50</v>
      </c>
      <c r="D29" s="142">
        <f>'Прилож №3'!G46</f>
        <v>300</v>
      </c>
      <c r="E29" s="142">
        <f>D29-G29</f>
        <v>250</v>
      </c>
      <c r="F29" s="191"/>
      <c r="G29" s="142">
        <v>50</v>
      </c>
      <c r="H29" s="196"/>
    </row>
    <row r="30" spans="1:8" ht="15.75">
      <c r="A30" s="123" t="s">
        <v>53</v>
      </c>
      <c r="B30" s="119"/>
      <c r="C30" s="211"/>
      <c r="D30" s="143"/>
      <c r="E30" s="143"/>
      <c r="F30" s="193" t="s">
        <v>9</v>
      </c>
      <c r="G30" s="203"/>
      <c r="H30" s="195"/>
    </row>
    <row r="31" spans="1:8" ht="16.5" thickBot="1">
      <c r="A31" s="120" t="s">
        <v>54</v>
      </c>
      <c r="B31" s="113" t="s">
        <v>60</v>
      </c>
      <c r="C31" s="212" t="s">
        <v>80</v>
      </c>
      <c r="D31" s="205">
        <f>D33</f>
        <v>6418.5</v>
      </c>
      <c r="E31" s="186">
        <f>E33</f>
        <v>6418.5</v>
      </c>
      <c r="F31" s="139" t="e">
        <f>F33+#REF!+#REF!</f>
        <v>#REF!</v>
      </c>
      <c r="G31" s="205">
        <f>G33</f>
        <v>0</v>
      </c>
      <c r="H31" s="187">
        <f>H33</f>
        <v>0</v>
      </c>
    </row>
    <row r="32" spans="1:8" ht="15.75">
      <c r="A32" s="18" t="s">
        <v>127</v>
      </c>
      <c r="B32" s="111"/>
      <c r="C32" s="210"/>
      <c r="D32" s="141"/>
      <c r="E32" s="141"/>
      <c r="F32" s="190"/>
      <c r="G32" s="146"/>
      <c r="H32" s="200"/>
    </row>
    <row r="33" spans="1:8" ht="16.5" thickBot="1">
      <c r="A33" s="20" t="s">
        <v>55</v>
      </c>
      <c r="B33" s="112" t="s">
        <v>60</v>
      </c>
      <c r="C33" s="207" t="s">
        <v>56</v>
      </c>
      <c r="D33" s="142">
        <f>'Прилож №3'!G51+'Прилож №3'!H7</f>
        <v>6418.5</v>
      </c>
      <c r="E33" s="142">
        <f>D33-G33</f>
        <v>6418.5</v>
      </c>
      <c r="F33" s="191" t="s">
        <v>10</v>
      </c>
      <c r="G33" s="142"/>
      <c r="H33" s="196"/>
    </row>
    <row r="34" spans="1:8" ht="16.5" thickBot="1">
      <c r="A34" s="106" t="s">
        <v>65</v>
      </c>
      <c r="B34" s="122" t="s">
        <v>66</v>
      </c>
      <c r="C34" s="86" t="s">
        <v>80</v>
      </c>
      <c r="D34" s="140">
        <f>D36+D37</f>
        <v>13815</v>
      </c>
      <c r="E34" s="140">
        <f>E36+E37</f>
        <v>13715</v>
      </c>
      <c r="F34" s="125" t="e">
        <f>F36+F37+#REF!</f>
        <v>#REF!</v>
      </c>
      <c r="G34" s="140">
        <f>G36+G37</f>
        <v>100</v>
      </c>
      <c r="H34" s="202"/>
    </row>
    <row r="35" spans="1:8" ht="15.75">
      <c r="A35" s="18" t="s">
        <v>127</v>
      </c>
      <c r="B35" s="111"/>
      <c r="C35" s="210"/>
      <c r="D35" s="141"/>
      <c r="E35" s="141"/>
      <c r="F35" s="190"/>
      <c r="G35" s="146"/>
      <c r="H35" s="200"/>
    </row>
    <row r="36" spans="1:8" ht="15.75">
      <c r="A36" s="20" t="s">
        <v>15</v>
      </c>
      <c r="B36" s="112" t="s">
        <v>66</v>
      </c>
      <c r="C36" s="207" t="s">
        <v>67</v>
      </c>
      <c r="D36" s="142">
        <f>'Прилож №3'!G62</f>
        <v>13315</v>
      </c>
      <c r="E36" s="142">
        <f>D36-G36</f>
        <v>13315</v>
      </c>
      <c r="F36" s="191"/>
      <c r="G36" s="142"/>
      <c r="H36" s="196"/>
    </row>
    <row r="37" spans="1:8" ht="16.5" thickBot="1">
      <c r="A37" s="20" t="s">
        <v>73</v>
      </c>
      <c r="B37" s="112" t="s">
        <v>66</v>
      </c>
      <c r="C37" s="207" t="s">
        <v>74</v>
      </c>
      <c r="D37" s="142">
        <f>'Прилож №3'!G65</f>
        <v>500</v>
      </c>
      <c r="E37" s="142">
        <f>D37-G37</f>
        <v>400</v>
      </c>
      <c r="F37" s="191"/>
      <c r="G37" s="142">
        <v>100</v>
      </c>
      <c r="H37" s="196"/>
    </row>
    <row r="38" spans="1:8" ht="16.5" thickBot="1">
      <c r="A38" s="106" t="s">
        <v>4</v>
      </c>
      <c r="B38" s="122" t="s">
        <v>78</v>
      </c>
      <c r="C38" s="86" t="s">
        <v>80</v>
      </c>
      <c r="D38" s="140">
        <f>D39</f>
        <v>39</v>
      </c>
      <c r="E38" s="185">
        <f>E39</f>
        <v>39</v>
      </c>
      <c r="F38" s="138" t="e">
        <f>#REF!+#REF!</f>
        <v>#REF!</v>
      </c>
      <c r="G38" s="140"/>
      <c r="H38" s="188"/>
    </row>
    <row r="39" spans="1:8" ht="16.5" thickBot="1">
      <c r="A39" s="51" t="s">
        <v>158</v>
      </c>
      <c r="B39" s="98" t="s">
        <v>78</v>
      </c>
      <c r="C39" s="35" t="s">
        <v>159</v>
      </c>
      <c r="D39" s="204">
        <f>'Прилож №3'!G71</f>
        <v>39</v>
      </c>
      <c r="E39" s="146">
        <f>D39-G39</f>
        <v>39</v>
      </c>
      <c r="F39" s="152"/>
      <c r="G39" s="204"/>
      <c r="H39" s="189"/>
    </row>
    <row r="40" spans="1:8" ht="16.5" thickBot="1">
      <c r="A40" s="114" t="s">
        <v>128</v>
      </c>
      <c r="B40" s="115"/>
      <c r="C40" s="209"/>
      <c r="D40" s="140">
        <f>D14+D19+D25+D31+D34+D38</f>
        <v>12850.600000000002</v>
      </c>
      <c r="E40" s="140">
        <f>E14+E19+E25+E31+E34+E38</f>
        <v>6292.100000000002</v>
      </c>
      <c r="F40" s="140" t="e">
        <f>F14+F19+F25+F31+F34+F38</f>
        <v>#REF!</v>
      </c>
      <c r="G40" s="140">
        <f>G14+G19+G25+G31+G34+G38</f>
        <v>6558.5</v>
      </c>
      <c r="H40" s="140">
        <f>H14+H19+H25+H31+H34+H38</f>
        <v>0</v>
      </c>
    </row>
  </sheetData>
  <mergeCells count="2">
    <mergeCell ref="A7:H7"/>
    <mergeCell ref="A8:H8"/>
  </mergeCells>
  <printOptions horizontalCentered="1"/>
  <pageMargins left="0.6692913385826772" right="0.4724409448818898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52">
      <selection activeCell="A4" sqref="A4"/>
    </sheetView>
  </sheetViews>
  <sheetFormatPr defaultColWidth="8.796875" defaultRowHeight="15"/>
  <cols>
    <col min="1" max="1" width="46" style="0" customWidth="1"/>
    <col min="2" max="2" width="5.3984375" style="1" customWidth="1"/>
    <col min="3" max="3" width="5.59765625" style="1" customWidth="1"/>
    <col min="4" max="4" width="8.5" style="1" customWidth="1"/>
    <col min="5" max="5" width="5.19921875" style="1" customWidth="1"/>
    <col min="6" max="6" width="0.1015625" style="1" hidden="1" customWidth="1"/>
    <col min="7" max="7" width="8.69921875" style="33" customWidth="1"/>
  </cols>
  <sheetData>
    <row r="1" ht="15.75">
      <c r="B1" s="1" t="s">
        <v>190</v>
      </c>
    </row>
    <row r="2" ht="15.75">
      <c r="B2" s="1" t="s">
        <v>184</v>
      </c>
    </row>
    <row r="3" ht="15.75">
      <c r="B3" s="1" t="s">
        <v>185</v>
      </c>
    </row>
    <row r="4" ht="15.75">
      <c r="B4" s="1" t="s">
        <v>191</v>
      </c>
    </row>
    <row r="5" ht="15.75">
      <c r="B5" s="1" t="s">
        <v>192</v>
      </c>
    </row>
    <row r="6" ht="15.75">
      <c r="B6" s="3"/>
    </row>
    <row r="7" spans="1:7" ht="15.75">
      <c r="A7" s="236" t="s">
        <v>155</v>
      </c>
      <c r="B7" s="236"/>
      <c r="C7" s="236"/>
      <c r="D7" s="236"/>
      <c r="E7" s="236"/>
      <c r="F7" s="236"/>
      <c r="G7" s="236"/>
    </row>
    <row r="8" spans="1:7" ht="29.25" customHeight="1" thickBot="1">
      <c r="A8" s="238" t="s">
        <v>156</v>
      </c>
      <c r="B8" s="238"/>
      <c r="C8" s="238"/>
      <c r="D8" s="238"/>
      <c r="E8" s="238"/>
      <c r="F8" s="238"/>
      <c r="G8" s="238"/>
    </row>
    <row r="9" spans="1:7" ht="16.5" thickBot="1">
      <c r="A9" s="166" t="s">
        <v>0</v>
      </c>
      <c r="B9" s="115" t="s">
        <v>124</v>
      </c>
      <c r="C9" s="163" t="s">
        <v>17</v>
      </c>
      <c r="D9" s="14" t="s">
        <v>18</v>
      </c>
      <c r="E9" s="14" t="s">
        <v>19</v>
      </c>
      <c r="F9" s="182"/>
      <c r="G9" s="183" t="s">
        <v>94</v>
      </c>
    </row>
    <row r="10" spans="1:7" ht="16.5" thickBot="1">
      <c r="A10" s="114"/>
      <c r="B10" s="170"/>
      <c r="C10" s="15"/>
      <c r="D10" s="15"/>
      <c r="E10" s="15"/>
      <c r="F10" s="34"/>
      <c r="G10" s="148"/>
    </row>
    <row r="11" spans="1:7" ht="15.75">
      <c r="A11" s="118" t="s">
        <v>20</v>
      </c>
      <c r="B11" s="177"/>
      <c r="C11" s="70"/>
      <c r="D11" s="69"/>
      <c r="E11" s="69"/>
      <c r="F11" s="90"/>
      <c r="G11" s="147"/>
    </row>
    <row r="12" spans="1:7" ht="16.5" thickBot="1">
      <c r="A12" s="120" t="s">
        <v>21</v>
      </c>
      <c r="B12" s="178" t="s">
        <v>22</v>
      </c>
      <c r="C12" s="54" t="s">
        <v>80</v>
      </c>
      <c r="D12" s="54" t="s">
        <v>79</v>
      </c>
      <c r="E12" s="54" t="s">
        <v>81</v>
      </c>
      <c r="F12" s="161" t="s">
        <v>1</v>
      </c>
      <c r="G12" s="155">
        <f>G13+G17</f>
        <v>1351.3</v>
      </c>
    </row>
    <row r="13" spans="1:7" ht="15.75">
      <c r="A13" s="169" t="s">
        <v>23</v>
      </c>
      <c r="B13" s="176" t="s">
        <v>22</v>
      </c>
      <c r="C13" s="10" t="s">
        <v>24</v>
      </c>
      <c r="D13" s="5" t="s">
        <v>79</v>
      </c>
      <c r="E13" s="5" t="s">
        <v>81</v>
      </c>
      <c r="F13" s="46"/>
      <c r="G13" s="165">
        <f>G14</f>
        <v>26</v>
      </c>
    </row>
    <row r="14" spans="1:7" ht="15.75">
      <c r="A14" s="167" t="s">
        <v>83</v>
      </c>
      <c r="B14" s="171" t="s">
        <v>22</v>
      </c>
      <c r="C14" s="12" t="s">
        <v>24</v>
      </c>
      <c r="D14" s="5" t="s">
        <v>84</v>
      </c>
      <c r="E14" s="5" t="s">
        <v>81</v>
      </c>
      <c r="F14" s="43"/>
      <c r="G14" s="172">
        <f>G15</f>
        <v>26</v>
      </c>
    </row>
    <row r="15" spans="1:7" ht="15.75">
      <c r="A15" s="167" t="s">
        <v>85</v>
      </c>
      <c r="B15" s="171" t="s">
        <v>22</v>
      </c>
      <c r="C15" s="12" t="s">
        <v>24</v>
      </c>
      <c r="D15" s="5" t="s">
        <v>84</v>
      </c>
      <c r="E15" s="5" t="s">
        <v>86</v>
      </c>
      <c r="F15" s="43"/>
      <c r="G15" s="172">
        <f>'Прилож № 4'!H16</f>
        <v>26</v>
      </c>
    </row>
    <row r="16" spans="1:7" ht="15.75">
      <c r="A16" s="167" t="s">
        <v>25</v>
      </c>
      <c r="B16" s="171"/>
      <c r="C16" s="12"/>
      <c r="D16" s="5"/>
      <c r="E16" s="5"/>
      <c r="F16" s="43"/>
      <c r="G16" s="172"/>
    </row>
    <row r="17" spans="1:7" ht="15.75">
      <c r="A17" s="167" t="s">
        <v>26</v>
      </c>
      <c r="B17" s="171" t="s">
        <v>22</v>
      </c>
      <c r="C17" s="12" t="s">
        <v>27</v>
      </c>
      <c r="D17" s="5" t="s">
        <v>79</v>
      </c>
      <c r="E17" s="5" t="s">
        <v>81</v>
      </c>
      <c r="F17" s="43"/>
      <c r="G17" s="172">
        <f>G18</f>
        <v>1325.3</v>
      </c>
    </row>
    <row r="18" spans="1:7" ht="15.75">
      <c r="A18" s="167" t="s">
        <v>28</v>
      </c>
      <c r="B18" s="171" t="s">
        <v>22</v>
      </c>
      <c r="C18" s="12" t="s">
        <v>27</v>
      </c>
      <c r="D18" s="5" t="s">
        <v>29</v>
      </c>
      <c r="E18" s="5" t="s">
        <v>81</v>
      </c>
      <c r="F18" s="43"/>
      <c r="G18" s="172">
        <f>G20</f>
        <v>1325.3</v>
      </c>
    </row>
    <row r="19" spans="1:7" ht="15.75">
      <c r="A19" s="167" t="s">
        <v>137</v>
      </c>
      <c r="B19" s="171"/>
      <c r="C19" s="12"/>
      <c r="D19" s="5"/>
      <c r="E19" s="5"/>
      <c r="F19" s="43"/>
      <c r="G19" s="172"/>
    </row>
    <row r="20" spans="1:7" ht="16.5" thickBot="1">
      <c r="A20" s="167" t="s">
        <v>138</v>
      </c>
      <c r="B20" s="173" t="s">
        <v>22</v>
      </c>
      <c r="C20" s="12" t="s">
        <v>27</v>
      </c>
      <c r="D20" s="5" t="s">
        <v>29</v>
      </c>
      <c r="E20" s="5" t="s">
        <v>33</v>
      </c>
      <c r="F20" s="43" t="s">
        <v>3</v>
      </c>
      <c r="G20" s="172">
        <f>'Прилож № 4'!H87</f>
        <v>1325.3</v>
      </c>
    </row>
    <row r="21" spans="1:7" ht="16.5" thickBot="1">
      <c r="A21" s="106" t="s">
        <v>34</v>
      </c>
      <c r="B21" s="122" t="s">
        <v>35</v>
      </c>
      <c r="C21" s="61" t="s">
        <v>80</v>
      </c>
      <c r="D21" s="60" t="s">
        <v>79</v>
      </c>
      <c r="E21" s="60" t="s">
        <v>81</v>
      </c>
      <c r="F21" s="34"/>
      <c r="G21" s="154">
        <f>G22+G27+G33</f>
        <v>-17489.6</v>
      </c>
    </row>
    <row r="22" spans="1:7" ht="15.75">
      <c r="A22" s="169" t="s">
        <v>104</v>
      </c>
      <c r="B22" s="176" t="s">
        <v>35</v>
      </c>
      <c r="C22" s="10" t="s">
        <v>36</v>
      </c>
      <c r="D22" s="5" t="s">
        <v>79</v>
      </c>
      <c r="E22" s="5" t="s">
        <v>81</v>
      </c>
      <c r="F22" s="46"/>
      <c r="G22" s="165">
        <f>G23</f>
        <v>5520</v>
      </c>
    </row>
    <row r="23" spans="1:7" ht="15.75">
      <c r="A23" s="167" t="s">
        <v>37</v>
      </c>
      <c r="B23" s="171" t="s">
        <v>35</v>
      </c>
      <c r="C23" s="12" t="s">
        <v>36</v>
      </c>
      <c r="D23" s="5" t="s">
        <v>38</v>
      </c>
      <c r="E23" s="5" t="s">
        <v>81</v>
      </c>
      <c r="F23" s="43"/>
      <c r="G23" s="172">
        <f>G26+G24</f>
        <v>5520</v>
      </c>
    </row>
    <row r="24" spans="1:7" ht="15.75">
      <c r="A24" s="24" t="s">
        <v>182</v>
      </c>
      <c r="B24" s="171" t="s">
        <v>35</v>
      </c>
      <c r="C24" s="12" t="s">
        <v>36</v>
      </c>
      <c r="D24" s="5" t="s">
        <v>38</v>
      </c>
      <c r="E24" s="5" t="s">
        <v>183</v>
      </c>
      <c r="F24" s="43"/>
      <c r="G24" s="172">
        <f>'Прилож № 4'!H78</f>
        <v>20</v>
      </c>
    </row>
    <row r="25" spans="1:8" ht="15.75">
      <c r="A25" s="167" t="s">
        <v>140</v>
      </c>
      <c r="B25" s="171"/>
      <c r="C25" s="12"/>
      <c r="D25" s="5"/>
      <c r="E25" s="5"/>
      <c r="F25" s="43"/>
      <c r="G25" s="172"/>
      <c r="H25" s="2"/>
    </row>
    <row r="26" spans="1:7" ht="15.75">
      <c r="A26" s="167" t="s">
        <v>154</v>
      </c>
      <c r="B26" s="171" t="s">
        <v>35</v>
      </c>
      <c r="C26" s="12" t="s">
        <v>36</v>
      </c>
      <c r="D26" s="5" t="s">
        <v>38</v>
      </c>
      <c r="E26" s="5" t="s">
        <v>139</v>
      </c>
      <c r="F26" s="43"/>
      <c r="G26" s="172">
        <f>'Прилож № 4'!H21+'Прилож № 4'!H123</f>
        <v>5500</v>
      </c>
    </row>
    <row r="27" spans="1:7" ht="15.75">
      <c r="A27" s="167" t="s">
        <v>2</v>
      </c>
      <c r="B27" s="171" t="s">
        <v>35</v>
      </c>
      <c r="C27" s="12" t="s">
        <v>39</v>
      </c>
      <c r="D27" s="5" t="s">
        <v>79</v>
      </c>
      <c r="E27" s="5" t="s">
        <v>81</v>
      </c>
      <c r="F27" s="43"/>
      <c r="G27" s="172">
        <f>G28</f>
        <v>5215.1</v>
      </c>
    </row>
    <row r="28" spans="1:7" ht="15.75">
      <c r="A28" s="167" t="s">
        <v>87</v>
      </c>
      <c r="B28" s="171" t="s">
        <v>35</v>
      </c>
      <c r="C28" s="12" t="s">
        <v>39</v>
      </c>
      <c r="D28" s="5" t="s">
        <v>129</v>
      </c>
      <c r="E28" s="5" t="s">
        <v>81</v>
      </c>
      <c r="F28" s="43"/>
      <c r="G28" s="172">
        <f>G31+G29</f>
        <v>5215.1</v>
      </c>
    </row>
    <row r="29" spans="1:7" ht="26.25">
      <c r="A29" s="224" t="s">
        <v>178</v>
      </c>
      <c r="B29" s="171" t="s">
        <v>35</v>
      </c>
      <c r="C29" s="12" t="s">
        <v>39</v>
      </c>
      <c r="D29" s="5" t="s">
        <v>129</v>
      </c>
      <c r="E29" s="5" t="s">
        <v>170</v>
      </c>
      <c r="F29" s="43"/>
      <c r="G29" s="172">
        <f>'Прилож № 4'!H91</f>
        <v>2502</v>
      </c>
    </row>
    <row r="30" spans="1:7" ht="15.75">
      <c r="A30" s="167" t="s">
        <v>40</v>
      </c>
      <c r="B30" s="171"/>
      <c r="C30" s="12"/>
      <c r="D30" s="5"/>
      <c r="E30" s="5"/>
      <c r="F30" s="43"/>
      <c r="G30" s="172"/>
    </row>
    <row r="31" spans="1:9" ht="15.75">
      <c r="A31" s="20" t="s">
        <v>88</v>
      </c>
      <c r="B31" s="171" t="s">
        <v>35</v>
      </c>
      <c r="C31" s="5" t="s">
        <v>39</v>
      </c>
      <c r="D31" s="5" t="s">
        <v>129</v>
      </c>
      <c r="E31" s="5" t="s">
        <v>14</v>
      </c>
      <c r="F31" s="5"/>
      <c r="G31" s="172">
        <f>'Прилож № 4'!H53+'Прилож № 4'!H92+'Прилож № 4'!H25</f>
        <v>2713.1</v>
      </c>
      <c r="H31" s="160"/>
      <c r="I31" s="150"/>
    </row>
    <row r="32" spans="1:7" ht="15.75">
      <c r="A32" s="20" t="s">
        <v>130</v>
      </c>
      <c r="B32" s="171"/>
      <c r="C32" s="5"/>
      <c r="D32" s="5"/>
      <c r="E32" s="5"/>
      <c r="F32" s="5"/>
      <c r="G32" s="50"/>
    </row>
    <row r="33" spans="1:7" ht="15.75">
      <c r="A33" s="20" t="s">
        <v>131</v>
      </c>
      <c r="B33" s="171" t="s">
        <v>35</v>
      </c>
      <c r="C33" s="5" t="s">
        <v>132</v>
      </c>
      <c r="D33" s="5" t="s">
        <v>79</v>
      </c>
      <c r="E33" s="5" t="s">
        <v>81</v>
      </c>
      <c r="F33" s="5"/>
      <c r="G33" s="126">
        <f>G34</f>
        <v>-28224.7</v>
      </c>
    </row>
    <row r="34" spans="1:7" ht="15.75">
      <c r="A34" s="20" t="s">
        <v>111</v>
      </c>
      <c r="B34" s="171" t="s">
        <v>35</v>
      </c>
      <c r="C34" s="5" t="s">
        <v>132</v>
      </c>
      <c r="D34" s="5" t="s">
        <v>112</v>
      </c>
      <c r="E34" s="5" t="s">
        <v>81</v>
      </c>
      <c r="F34" s="5"/>
      <c r="G34" s="126">
        <f>G35</f>
        <v>-28224.7</v>
      </c>
    </row>
    <row r="35" spans="1:7" ht="16.5" thickBot="1">
      <c r="A35" s="7" t="s">
        <v>157</v>
      </c>
      <c r="B35" s="173" t="s">
        <v>35</v>
      </c>
      <c r="C35" s="9" t="s">
        <v>132</v>
      </c>
      <c r="D35" s="5" t="s">
        <v>112</v>
      </c>
      <c r="E35" s="9" t="s">
        <v>113</v>
      </c>
      <c r="F35" s="9"/>
      <c r="G35" s="128">
        <f>'Прилож № 4'!H95+'Прилож № 4'!H132</f>
        <v>-28224.7</v>
      </c>
    </row>
    <row r="36" spans="1:7" ht="16.5" thickBot="1">
      <c r="A36" s="106" t="s">
        <v>5</v>
      </c>
      <c r="B36" s="179" t="s">
        <v>41</v>
      </c>
      <c r="C36" s="61" t="s">
        <v>80</v>
      </c>
      <c r="D36" s="60" t="s">
        <v>79</v>
      </c>
      <c r="E36" s="60" t="s">
        <v>81</v>
      </c>
      <c r="F36" s="34"/>
      <c r="G36" s="154">
        <f>G37+G40+G46</f>
        <v>8716.400000000001</v>
      </c>
    </row>
    <row r="37" spans="1:7" ht="15.75">
      <c r="A37" s="169" t="s">
        <v>6</v>
      </c>
      <c r="B37" s="176" t="s">
        <v>41</v>
      </c>
      <c r="C37" s="10" t="s">
        <v>42</v>
      </c>
      <c r="D37" s="5" t="s">
        <v>79</v>
      </c>
      <c r="E37" s="5" t="s">
        <v>81</v>
      </c>
      <c r="F37" s="46"/>
      <c r="G37" s="165">
        <f>G38</f>
        <v>3103.8</v>
      </c>
    </row>
    <row r="38" spans="1:7" ht="15.75">
      <c r="A38" s="167" t="s">
        <v>7</v>
      </c>
      <c r="B38" s="173" t="s">
        <v>41</v>
      </c>
      <c r="C38" s="12" t="s">
        <v>42</v>
      </c>
      <c r="D38" s="5" t="s">
        <v>43</v>
      </c>
      <c r="E38" s="5" t="s">
        <v>81</v>
      </c>
      <c r="F38" s="43"/>
      <c r="G38" s="172">
        <f>G39</f>
        <v>3103.8</v>
      </c>
    </row>
    <row r="39" spans="1:8" ht="15.75">
      <c r="A39" s="168" t="s">
        <v>44</v>
      </c>
      <c r="B39" s="173" t="s">
        <v>41</v>
      </c>
      <c r="C39" s="8" t="s">
        <v>42</v>
      </c>
      <c r="D39" s="9" t="s">
        <v>43</v>
      </c>
      <c r="E39" s="9" t="s">
        <v>16</v>
      </c>
      <c r="F39" s="44"/>
      <c r="G39" s="172">
        <f>'Прилож № 4'!H34+'Прилож № 4'!H99</f>
        <v>3103.8</v>
      </c>
      <c r="H39" s="160"/>
    </row>
    <row r="40" spans="1:7" ht="15.75">
      <c r="A40" s="168" t="s">
        <v>8</v>
      </c>
      <c r="B40" s="173" t="s">
        <v>41</v>
      </c>
      <c r="C40" s="8" t="s">
        <v>45</v>
      </c>
      <c r="D40" s="5" t="s">
        <v>79</v>
      </c>
      <c r="E40" s="5" t="s">
        <v>81</v>
      </c>
      <c r="F40" s="44"/>
      <c r="G40" s="172">
        <f>G42+G44</f>
        <v>5312.6</v>
      </c>
    </row>
    <row r="41" spans="1:7" ht="15.75">
      <c r="A41" s="168" t="s">
        <v>46</v>
      </c>
      <c r="B41" s="173"/>
      <c r="C41" s="8"/>
      <c r="D41" s="9"/>
      <c r="E41" s="9"/>
      <c r="F41" s="44"/>
      <c r="G41" s="172"/>
    </row>
    <row r="42" spans="1:7" ht="15.75">
      <c r="A42" s="168" t="s">
        <v>47</v>
      </c>
      <c r="B42" s="171" t="s">
        <v>41</v>
      </c>
      <c r="C42" s="8" t="s">
        <v>45</v>
      </c>
      <c r="D42" s="9" t="s">
        <v>48</v>
      </c>
      <c r="E42" s="5" t="s">
        <v>81</v>
      </c>
      <c r="F42" s="44"/>
      <c r="G42" s="174">
        <f>G43</f>
        <v>5018.8</v>
      </c>
    </row>
    <row r="43" spans="1:9" ht="15.75">
      <c r="A43" s="20" t="s">
        <v>44</v>
      </c>
      <c r="B43" s="171" t="s">
        <v>41</v>
      </c>
      <c r="C43" s="5" t="s">
        <v>45</v>
      </c>
      <c r="D43" s="5" t="s">
        <v>48</v>
      </c>
      <c r="E43" s="5" t="s">
        <v>16</v>
      </c>
      <c r="F43" s="5"/>
      <c r="G43" s="172">
        <f>'Прилож № 4'!H38+'Прилож № 4'!H103</f>
        <v>5018.8</v>
      </c>
      <c r="H43" s="160"/>
      <c r="I43" s="150"/>
    </row>
    <row r="44" spans="1:9" ht="15.75">
      <c r="A44" s="20" t="s">
        <v>51</v>
      </c>
      <c r="B44" s="171" t="s">
        <v>41</v>
      </c>
      <c r="C44" s="5" t="s">
        <v>45</v>
      </c>
      <c r="D44" s="5" t="s">
        <v>52</v>
      </c>
      <c r="E44" s="5" t="s">
        <v>81</v>
      </c>
      <c r="F44" s="5"/>
      <c r="G44" s="172">
        <f>G45</f>
        <v>293.8</v>
      </c>
      <c r="I44" s="150"/>
    </row>
    <row r="45" spans="1:9" ht="15.75">
      <c r="A45" s="20" t="s">
        <v>44</v>
      </c>
      <c r="B45" s="171" t="s">
        <v>41</v>
      </c>
      <c r="C45" s="5" t="s">
        <v>45</v>
      </c>
      <c r="D45" s="5" t="s">
        <v>52</v>
      </c>
      <c r="E45" s="5" t="s">
        <v>16</v>
      </c>
      <c r="F45" s="5"/>
      <c r="G45" s="172">
        <f>'Прилож № 4'!H40+'Прилож № 4'!H105</f>
        <v>293.8</v>
      </c>
      <c r="H45" s="160"/>
      <c r="I45" s="150"/>
    </row>
    <row r="46" spans="1:7" ht="15.75">
      <c r="A46" s="167" t="s">
        <v>49</v>
      </c>
      <c r="B46" s="171" t="s">
        <v>41</v>
      </c>
      <c r="C46" s="5" t="s">
        <v>50</v>
      </c>
      <c r="D46" s="5" t="s">
        <v>79</v>
      </c>
      <c r="E46" s="5" t="s">
        <v>81</v>
      </c>
      <c r="F46" s="43"/>
      <c r="G46" s="172">
        <f>G47</f>
        <v>300</v>
      </c>
    </row>
    <row r="47" spans="1:7" ht="15.75">
      <c r="A47" s="19" t="s">
        <v>165</v>
      </c>
      <c r="B47" s="12" t="s">
        <v>41</v>
      </c>
      <c r="C47" s="12" t="s">
        <v>50</v>
      </c>
      <c r="D47" s="5" t="s">
        <v>166</v>
      </c>
      <c r="E47" s="5" t="s">
        <v>81</v>
      </c>
      <c r="F47" s="43"/>
      <c r="G47" s="4">
        <f>G48</f>
        <v>300</v>
      </c>
    </row>
    <row r="48" spans="1:7" ht="16.5" thickBot="1">
      <c r="A48" s="19" t="s">
        <v>167</v>
      </c>
      <c r="B48" s="12" t="s">
        <v>41</v>
      </c>
      <c r="C48" s="12" t="s">
        <v>50</v>
      </c>
      <c r="D48" s="5" t="s">
        <v>166</v>
      </c>
      <c r="E48" s="5" t="s">
        <v>168</v>
      </c>
      <c r="F48" s="43" t="s">
        <v>168</v>
      </c>
      <c r="G48" s="4">
        <f>'Прилож № 4'!H66</f>
        <v>300</v>
      </c>
    </row>
    <row r="49" spans="1:7" ht="15.75">
      <c r="A49" s="123" t="s">
        <v>53</v>
      </c>
      <c r="B49" s="180"/>
      <c r="C49" s="69"/>
      <c r="D49" s="69"/>
      <c r="E49" s="69"/>
      <c r="F49" s="90" t="s">
        <v>9</v>
      </c>
      <c r="G49" s="147"/>
    </row>
    <row r="50" spans="1:7" ht="16.5" thickBot="1">
      <c r="A50" s="120" t="s">
        <v>54</v>
      </c>
      <c r="B50" s="181" t="s">
        <v>60</v>
      </c>
      <c r="C50" s="153" t="s">
        <v>80</v>
      </c>
      <c r="D50" s="54" t="s">
        <v>79</v>
      </c>
      <c r="E50" s="54" t="s">
        <v>81</v>
      </c>
      <c r="F50" s="164"/>
      <c r="G50" s="162">
        <f>G51</f>
        <v>6418.5</v>
      </c>
    </row>
    <row r="51" spans="1:7" ht="15.75">
      <c r="A51" s="169" t="s">
        <v>55</v>
      </c>
      <c r="B51" s="176" t="s">
        <v>60</v>
      </c>
      <c r="C51" s="11" t="s">
        <v>56</v>
      </c>
      <c r="D51" s="5" t="s">
        <v>79</v>
      </c>
      <c r="E51" s="5" t="s">
        <v>81</v>
      </c>
      <c r="F51" s="46" t="s">
        <v>10</v>
      </c>
      <c r="G51" s="165">
        <f>G53+G55+G58</f>
        <v>6418.5</v>
      </c>
    </row>
    <row r="52" spans="1:7" ht="15.75">
      <c r="A52" s="167" t="s">
        <v>57</v>
      </c>
      <c r="B52" s="171"/>
      <c r="C52" s="5"/>
      <c r="D52" s="5"/>
      <c r="E52" s="5"/>
      <c r="F52" s="43"/>
      <c r="G52" s="172"/>
    </row>
    <row r="53" spans="1:7" ht="15.75">
      <c r="A53" s="167" t="s">
        <v>58</v>
      </c>
      <c r="B53" s="171" t="s">
        <v>60</v>
      </c>
      <c r="C53" s="5" t="s">
        <v>56</v>
      </c>
      <c r="D53" s="5" t="s">
        <v>59</v>
      </c>
      <c r="E53" s="5" t="s">
        <v>81</v>
      </c>
      <c r="F53" s="43" t="s">
        <v>11</v>
      </c>
      <c r="G53" s="172">
        <f>G54</f>
        <v>3290</v>
      </c>
    </row>
    <row r="54" spans="1:8" ht="15.75">
      <c r="A54" s="168" t="s">
        <v>44</v>
      </c>
      <c r="B54" s="171" t="s">
        <v>60</v>
      </c>
      <c r="C54" s="5" t="s">
        <v>56</v>
      </c>
      <c r="D54" s="5" t="s">
        <v>59</v>
      </c>
      <c r="E54" s="5" t="s">
        <v>16</v>
      </c>
      <c r="F54" s="43"/>
      <c r="G54" s="172">
        <f>'Прилож № 4'!H111</f>
        <v>3290</v>
      </c>
      <c r="H54" s="160"/>
    </row>
    <row r="55" spans="1:7" ht="15.75">
      <c r="A55" s="167" t="s">
        <v>13</v>
      </c>
      <c r="B55" s="171" t="s">
        <v>60</v>
      </c>
      <c r="C55" s="5" t="s">
        <v>56</v>
      </c>
      <c r="D55" s="5" t="s">
        <v>61</v>
      </c>
      <c r="E55" s="5" t="s">
        <v>81</v>
      </c>
      <c r="F55" s="43"/>
      <c r="G55" s="172">
        <f>G56</f>
        <v>2928.5</v>
      </c>
    </row>
    <row r="56" spans="1:8" ht="15.75">
      <c r="A56" s="168" t="s">
        <v>44</v>
      </c>
      <c r="B56" s="171" t="s">
        <v>60</v>
      </c>
      <c r="C56" s="5" t="s">
        <v>56</v>
      </c>
      <c r="D56" s="5" t="s">
        <v>61</v>
      </c>
      <c r="E56" s="5" t="s">
        <v>16</v>
      </c>
      <c r="F56" s="43"/>
      <c r="G56" s="172">
        <f>'Прилож № 4'!H113</f>
        <v>2928.5</v>
      </c>
      <c r="H56" s="160"/>
    </row>
    <row r="57" spans="1:7" ht="15.75">
      <c r="A57" s="167" t="s">
        <v>62</v>
      </c>
      <c r="B57" s="173"/>
      <c r="C57" s="5"/>
      <c r="D57" s="5"/>
      <c r="E57" s="5"/>
      <c r="F57" s="43"/>
      <c r="G57" s="172"/>
    </row>
    <row r="58" spans="1:7" ht="15.75">
      <c r="A58" s="168" t="s">
        <v>63</v>
      </c>
      <c r="B58" s="173" t="s">
        <v>60</v>
      </c>
      <c r="C58" s="9" t="s">
        <v>56</v>
      </c>
      <c r="D58" s="9" t="s">
        <v>64</v>
      </c>
      <c r="E58" s="5" t="s">
        <v>81</v>
      </c>
      <c r="F58" s="44" t="s">
        <v>12</v>
      </c>
      <c r="G58" s="172">
        <f>G60</f>
        <v>200</v>
      </c>
    </row>
    <row r="59" spans="1:7" ht="15.75">
      <c r="A59" s="167" t="s">
        <v>142</v>
      </c>
      <c r="B59" s="173"/>
      <c r="C59" s="9"/>
      <c r="D59" s="9"/>
      <c r="E59" s="9"/>
      <c r="F59" s="44"/>
      <c r="G59" s="172"/>
    </row>
    <row r="60" spans="1:8" ht="16.5" thickBot="1">
      <c r="A60" s="168" t="s">
        <v>143</v>
      </c>
      <c r="B60" s="171" t="s">
        <v>60</v>
      </c>
      <c r="C60" s="9" t="s">
        <v>56</v>
      </c>
      <c r="D60" s="9" t="s">
        <v>64</v>
      </c>
      <c r="E60" s="9" t="s">
        <v>141</v>
      </c>
      <c r="F60" s="44"/>
      <c r="G60" s="172">
        <f>'Прилож № 4'!H60</f>
        <v>200</v>
      </c>
      <c r="H60" s="160"/>
    </row>
    <row r="61" spans="1:7" ht="16.5" thickBot="1">
      <c r="A61" s="106" t="s">
        <v>65</v>
      </c>
      <c r="B61" s="87" t="s">
        <v>66</v>
      </c>
      <c r="C61" s="61" t="s">
        <v>80</v>
      </c>
      <c r="D61" s="60" t="s">
        <v>79</v>
      </c>
      <c r="E61" s="54" t="s">
        <v>81</v>
      </c>
      <c r="F61" s="56"/>
      <c r="G61" s="162">
        <f>G62+G65</f>
        <v>13815</v>
      </c>
    </row>
    <row r="62" spans="1:7" ht="15.75">
      <c r="A62" s="169" t="s">
        <v>15</v>
      </c>
      <c r="B62" s="176" t="s">
        <v>66</v>
      </c>
      <c r="C62" s="11" t="s">
        <v>67</v>
      </c>
      <c r="D62" s="9" t="s">
        <v>79</v>
      </c>
      <c r="E62" s="9" t="s">
        <v>81</v>
      </c>
      <c r="F62" s="46"/>
      <c r="G62" s="165">
        <f>G63</f>
        <v>13315</v>
      </c>
    </row>
    <row r="63" spans="1:7" ht="15.75">
      <c r="A63" s="167" t="s">
        <v>68</v>
      </c>
      <c r="B63" s="171" t="s">
        <v>66</v>
      </c>
      <c r="C63" s="5" t="s">
        <v>67</v>
      </c>
      <c r="D63" s="5" t="s">
        <v>69</v>
      </c>
      <c r="E63" s="5" t="s">
        <v>81</v>
      </c>
      <c r="F63" s="43"/>
      <c r="G63" s="172">
        <f>G64</f>
        <v>13315</v>
      </c>
    </row>
    <row r="64" spans="1:8" ht="15.75">
      <c r="A64" s="168" t="s">
        <v>44</v>
      </c>
      <c r="B64" s="171" t="s">
        <v>66</v>
      </c>
      <c r="C64" s="5" t="s">
        <v>67</v>
      </c>
      <c r="D64" s="5" t="s">
        <v>69</v>
      </c>
      <c r="E64" s="5" t="s">
        <v>16</v>
      </c>
      <c r="F64" s="43"/>
      <c r="G64" s="172">
        <f>'Прилож № 4'!H46+'Прилож № 4'!H117</f>
        <v>13315</v>
      </c>
      <c r="H64" s="160"/>
    </row>
    <row r="65" spans="1:7" ht="15.75">
      <c r="A65" s="167" t="s">
        <v>73</v>
      </c>
      <c r="B65" s="171" t="s">
        <v>66</v>
      </c>
      <c r="C65" s="5" t="s">
        <v>74</v>
      </c>
      <c r="D65" s="9" t="s">
        <v>79</v>
      </c>
      <c r="E65" s="9" t="s">
        <v>81</v>
      </c>
      <c r="F65" s="43"/>
      <c r="G65" s="172">
        <f>G67</f>
        <v>500</v>
      </c>
    </row>
    <row r="66" spans="1:7" ht="15.75">
      <c r="A66" s="167" t="s">
        <v>75</v>
      </c>
      <c r="B66" s="171"/>
      <c r="C66" s="5"/>
      <c r="D66" s="5"/>
      <c r="E66" s="5"/>
      <c r="F66" s="43"/>
      <c r="G66" s="172"/>
    </row>
    <row r="67" spans="1:7" ht="15.75">
      <c r="A67" s="167" t="s">
        <v>76</v>
      </c>
      <c r="B67" s="171" t="s">
        <v>66</v>
      </c>
      <c r="C67" s="5" t="s">
        <v>74</v>
      </c>
      <c r="D67" s="5" t="s">
        <v>77</v>
      </c>
      <c r="E67" s="9" t="s">
        <v>81</v>
      </c>
      <c r="F67" s="43"/>
      <c r="G67" s="172">
        <f>G69</f>
        <v>500</v>
      </c>
    </row>
    <row r="68" spans="1:7" ht="15.75">
      <c r="A68" s="167" t="s">
        <v>70</v>
      </c>
      <c r="B68" s="171"/>
      <c r="C68" s="5"/>
      <c r="D68" s="5"/>
      <c r="E68" s="5"/>
      <c r="F68" s="43"/>
      <c r="G68" s="172"/>
    </row>
    <row r="69" spans="1:8" ht="16.5" thickBot="1">
      <c r="A69" s="167" t="s">
        <v>71</v>
      </c>
      <c r="B69" s="171" t="s">
        <v>66</v>
      </c>
      <c r="C69" s="5" t="s">
        <v>74</v>
      </c>
      <c r="D69" s="5" t="s">
        <v>77</v>
      </c>
      <c r="E69" s="5" t="s">
        <v>72</v>
      </c>
      <c r="F69" s="43"/>
      <c r="G69" s="172">
        <f>'Прилож № 4'!H72</f>
        <v>500</v>
      </c>
      <c r="H69" s="160"/>
    </row>
    <row r="70" spans="1:7" ht="16.5" thickBot="1">
      <c r="A70" s="114" t="s">
        <v>4</v>
      </c>
      <c r="B70" s="122" t="s">
        <v>78</v>
      </c>
      <c r="C70" s="61" t="s">
        <v>80</v>
      </c>
      <c r="D70" s="60" t="s">
        <v>79</v>
      </c>
      <c r="E70" s="60" t="s">
        <v>81</v>
      </c>
      <c r="F70" s="92"/>
      <c r="G70" s="154">
        <f>G71</f>
        <v>39</v>
      </c>
    </row>
    <row r="71" spans="1:8" ht="15.75">
      <c r="A71" s="4" t="s">
        <v>158</v>
      </c>
      <c r="B71" s="5" t="s">
        <v>78</v>
      </c>
      <c r="C71" s="5" t="s">
        <v>159</v>
      </c>
      <c r="D71" s="5"/>
      <c r="E71" s="5"/>
      <c r="F71" s="5"/>
      <c r="G71" s="214">
        <f>G72</f>
        <v>39</v>
      </c>
      <c r="H71" s="160"/>
    </row>
    <row r="72" spans="1:8" ht="15.75">
      <c r="A72" s="4" t="s">
        <v>160</v>
      </c>
      <c r="B72" s="5" t="s">
        <v>163</v>
      </c>
      <c r="C72" s="5" t="s">
        <v>159</v>
      </c>
      <c r="D72" s="5" t="s">
        <v>161</v>
      </c>
      <c r="E72" s="5"/>
      <c r="F72" s="5"/>
      <c r="G72" s="214">
        <f>G73</f>
        <v>39</v>
      </c>
      <c r="H72" s="160"/>
    </row>
    <row r="73" spans="1:8" ht="16.5" thickBot="1">
      <c r="A73" s="4" t="s">
        <v>162</v>
      </c>
      <c r="B73" s="5" t="s">
        <v>163</v>
      </c>
      <c r="C73" s="5" t="s">
        <v>159</v>
      </c>
      <c r="D73" s="5" t="s">
        <v>161</v>
      </c>
      <c r="E73" s="5" t="s">
        <v>164</v>
      </c>
      <c r="F73" s="5"/>
      <c r="G73" s="214">
        <f>'Прилож № 4'!H29</f>
        <v>39</v>
      </c>
      <c r="H73" s="160"/>
    </row>
    <row r="74" spans="1:7" ht="16.5" thickBot="1">
      <c r="A74" s="114" t="s">
        <v>119</v>
      </c>
      <c r="B74" s="175"/>
      <c r="C74" s="14"/>
      <c r="D74" s="14"/>
      <c r="E74" s="14"/>
      <c r="F74" s="182"/>
      <c r="G74" s="154">
        <f>G12+G21+G36+G50+G61+G70</f>
        <v>12850.600000000002</v>
      </c>
    </row>
  </sheetData>
  <mergeCells count="2">
    <mergeCell ref="A7:G7"/>
    <mergeCell ref="A8:G8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3"/>
  <sheetViews>
    <sheetView tabSelected="1" workbookViewId="0" topLeftCell="A118">
      <selection activeCell="A3" sqref="A3"/>
    </sheetView>
  </sheetViews>
  <sheetFormatPr defaultColWidth="8.796875" defaultRowHeight="15"/>
  <cols>
    <col min="1" max="1" width="46.09765625" style="0" customWidth="1"/>
    <col min="2" max="2" width="5.19921875" style="1" customWidth="1"/>
    <col min="3" max="3" width="5.59765625" style="1" customWidth="1"/>
    <col min="4" max="4" width="5.69921875" style="1" customWidth="1"/>
    <col min="5" max="5" width="7.69921875" style="1" customWidth="1"/>
    <col min="6" max="6" width="0.1015625" style="1" hidden="1" customWidth="1"/>
    <col min="7" max="7" width="5.59765625" style="0" customWidth="1"/>
    <col min="8" max="8" width="10.19921875" style="0" customWidth="1"/>
  </cols>
  <sheetData>
    <row r="1" ht="15.75">
      <c r="B1" s="1" t="s">
        <v>193</v>
      </c>
    </row>
    <row r="2" ht="15.75">
      <c r="B2" s="1" t="s">
        <v>184</v>
      </c>
    </row>
    <row r="3" ht="15.75">
      <c r="B3" s="1" t="s">
        <v>185</v>
      </c>
    </row>
    <row r="4" ht="15.75">
      <c r="B4" s="1" t="s">
        <v>194</v>
      </c>
    </row>
    <row r="5" ht="15.75">
      <c r="B5" s="1" t="s">
        <v>195</v>
      </c>
    </row>
    <row r="7" spans="1:8" ht="15.75">
      <c r="A7" s="236" t="s">
        <v>186</v>
      </c>
      <c r="B7" s="236"/>
      <c r="C7" s="236"/>
      <c r="D7" s="236"/>
      <c r="E7" s="236"/>
      <c r="F7" s="236"/>
      <c r="G7" s="236"/>
      <c r="H7" s="236"/>
    </row>
    <row r="8" spans="1:6" ht="16.5" thickBot="1">
      <c r="A8" s="2"/>
      <c r="B8" s="3"/>
      <c r="C8" s="3"/>
      <c r="D8" s="3"/>
      <c r="E8" s="3"/>
      <c r="F8" s="3"/>
    </row>
    <row r="9" spans="1:8" ht="15.75">
      <c r="A9" s="38" t="s">
        <v>0</v>
      </c>
      <c r="B9" s="40" t="s">
        <v>90</v>
      </c>
      <c r="C9" s="36" t="s">
        <v>91</v>
      </c>
      <c r="D9" s="36" t="s">
        <v>97</v>
      </c>
      <c r="E9" s="36" t="s">
        <v>95</v>
      </c>
      <c r="F9" s="49"/>
      <c r="G9" s="42" t="s">
        <v>93</v>
      </c>
      <c r="H9" s="42" t="s">
        <v>94</v>
      </c>
    </row>
    <row r="10" spans="1:8" ht="16.5" thickBot="1">
      <c r="A10" s="39"/>
      <c r="B10" s="41"/>
      <c r="C10" s="37"/>
      <c r="D10" s="37" t="s">
        <v>98</v>
      </c>
      <c r="E10" s="37" t="s">
        <v>92</v>
      </c>
      <c r="F10" s="35"/>
      <c r="G10" s="47"/>
      <c r="H10" s="47"/>
    </row>
    <row r="11" spans="1:8" ht="16.5" thickBot="1">
      <c r="A11" s="48" t="s">
        <v>89</v>
      </c>
      <c r="B11" s="54" t="s">
        <v>144</v>
      </c>
      <c r="C11" s="55"/>
      <c r="D11" s="55"/>
      <c r="E11" s="55"/>
      <c r="F11" s="56"/>
      <c r="G11" s="57"/>
      <c r="H11" s="159">
        <f>H13+H26+H17</f>
        <v>5369</v>
      </c>
    </row>
    <row r="12" spans="1:8" ht="15.75">
      <c r="A12" s="23" t="s">
        <v>20</v>
      </c>
      <c r="B12" s="27"/>
      <c r="C12" s="30"/>
      <c r="D12" s="29"/>
      <c r="E12" s="29"/>
      <c r="F12" s="58"/>
      <c r="G12" s="27"/>
      <c r="H12" s="64"/>
    </row>
    <row r="13" spans="1:8" ht="15.75">
      <c r="A13" s="23" t="s">
        <v>21</v>
      </c>
      <c r="B13" s="27" t="s">
        <v>144</v>
      </c>
      <c r="C13" s="28" t="s">
        <v>22</v>
      </c>
      <c r="D13" s="29"/>
      <c r="E13" s="29"/>
      <c r="F13" s="58" t="s">
        <v>1</v>
      </c>
      <c r="G13" s="27"/>
      <c r="H13" s="127">
        <f>H14</f>
        <v>26</v>
      </c>
    </row>
    <row r="14" spans="1:8" ht="15.75">
      <c r="A14" s="19" t="s">
        <v>23</v>
      </c>
      <c r="B14" s="5" t="s">
        <v>144</v>
      </c>
      <c r="C14" s="12" t="s">
        <v>22</v>
      </c>
      <c r="D14" s="5" t="s">
        <v>24</v>
      </c>
      <c r="E14" s="5"/>
      <c r="F14" s="43"/>
      <c r="G14" s="5"/>
      <c r="H14" s="126">
        <f>H15</f>
        <v>26</v>
      </c>
    </row>
    <row r="15" spans="1:8" ht="15.75">
      <c r="A15" s="19" t="s">
        <v>83</v>
      </c>
      <c r="B15" s="5" t="s">
        <v>144</v>
      </c>
      <c r="C15" s="12" t="s">
        <v>22</v>
      </c>
      <c r="D15" s="5" t="s">
        <v>24</v>
      </c>
      <c r="E15" s="5" t="s">
        <v>84</v>
      </c>
      <c r="F15" s="43"/>
      <c r="G15" s="5"/>
      <c r="H15" s="126">
        <f>H16</f>
        <v>26</v>
      </c>
    </row>
    <row r="16" spans="1:8" ht="15.75">
      <c r="A16" s="19" t="s">
        <v>85</v>
      </c>
      <c r="B16" s="5" t="s">
        <v>144</v>
      </c>
      <c r="C16" s="12" t="s">
        <v>22</v>
      </c>
      <c r="D16" s="5" t="s">
        <v>24</v>
      </c>
      <c r="E16" s="5" t="s">
        <v>84</v>
      </c>
      <c r="F16" s="43"/>
      <c r="G16" s="52" t="s">
        <v>86</v>
      </c>
      <c r="H16" s="126">
        <v>26</v>
      </c>
    </row>
    <row r="17" spans="1:8" s="149" customFormat="1" ht="15.75">
      <c r="A17" s="23" t="s">
        <v>34</v>
      </c>
      <c r="B17" s="27" t="s">
        <v>144</v>
      </c>
      <c r="C17" s="28" t="s">
        <v>35</v>
      </c>
      <c r="D17" s="27"/>
      <c r="E17" s="27"/>
      <c r="F17" s="58"/>
      <c r="G17" s="32"/>
      <c r="H17" s="127">
        <f>H18+H22</f>
        <v>5304</v>
      </c>
    </row>
    <row r="18" spans="1:8" ht="15.75">
      <c r="A18" s="19" t="s">
        <v>104</v>
      </c>
      <c r="B18" s="5" t="s">
        <v>144</v>
      </c>
      <c r="C18" s="12" t="s">
        <v>35</v>
      </c>
      <c r="D18" s="5" t="s">
        <v>36</v>
      </c>
      <c r="E18" s="5"/>
      <c r="F18" s="43"/>
      <c r="G18" s="4"/>
      <c r="H18" s="126">
        <f>H19</f>
        <v>5409</v>
      </c>
    </row>
    <row r="19" spans="1:8" ht="15.75">
      <c r="A19" s="19" t="s">
        <v>145</v>
      </c>
      <c r="B19" s="5" t="s">
        <v>144</v>
      </c>
      <c r="C19" s="12" t="s">
        <v>35</v>
      </c>
      <c r="D19" s="5" t="s">
        <v>36</v>
      </c>
      <c r="E19" s="5" t="s">
        <v>38</v>
      </c>
      <c r="F19" s="43"/>
      <c r="G19" s="4"/>
      <c r="H19" s="126">
        <f>H21</f>
        <v>5409</v>
      </c>
    </row>
    <row r="20" spans="1:8" ht="15.75">
      <c r="A20" s="19" t="s">
        <v>146</v>
      </c>
      <c r="B20" s="5"/>
      <c r="C20" s="12"/>
      <c r="D20" s="5"/>
      <c r="E20" s="5"/>
      <c r="F20" s="43"/>
      <c r="G20" s="4"/>
      <c r="H20" s="126"/>
    </row>
    <row r="21" spans="1:8" ht="15.75">
      <c r="A21" s="19" t="s">
        <v>147</v>
      </c>
      <c r="B21" s="5" t="s">
        <v>144</v>
      </c>
      <c r="C21" s="12" t="s">
        <v>35</v>
      </c>
      <c r="D21" s="5" t="s">
        <v>36</v>
      </c>
      <c r="E21" s="5" t="s">
        <v>38</v>
      </c>
      <c r="F21" s="43"/>
      <c r="G21" s="4">
        <v>410</v>
      </c>
      <c r="H21" s="126">
        <v>5409</v>
      </c>
    </row>
    <row r="22" spans="1:8" ht="15.75">
      <c r="A22" s="19" t="s">
        <v>2</v>
      </c>
      <c r="B22" s="5" t="s">
        <v>144</v>
      </c>
      <c r="C22" s="12" t="s">
        <v>35</v>
      </c>
      <c r="D22" s="5" t="s">
        <v>39</v>
      </c>
      <c r="E22" s="5"/>
      <c r="F22" s="43"/>
      <c r="G22" s="4"/>
      <c r="H22" s="126">
        <f>H23</f>
        <v>-105</v>
      </c>
    </row>
    <row r="23" spans="1:8" ht="15.75">
      <c r="A23" s="19" t="s">
        <v>148</v>
      </c>
      <c r="B23" s="5" t="s">
        <v>144</v>
      </c>
      <c r="C23" s="12" t="s">
        <v>35</v>
      </c>
      <c r="D23" s="5" t="s">
        <v>39</v>
      </c>
      <c r="E23" s="5" t="s">
        <v>129</v>
      </c>
      <c r="F23" s="43"/>
      <c r="G23" s="4"/>
      <c r="H23" s="126">
        <f>H25</f>
        <v>-105</v>
      </c>
    </row>
    <row r="24" spans="1:8" ht="15.75">
      <c r="A24" s="19" t="s">
        <v>99</v>
      </c>
      <c r="B24" s="5"/>
      <c r="C24" s="12"/>
      <c r="D24" s="5"/>
      <c r="E24" s="5"/>
      <c r="F24" s="43"/>
      <c r="G24" s="4"/>
      <c r="H24" s="126"/>
    </row>
    <row r="25" spans="1:8" ht="15.75">
      <c r="A25" s="21" t="s">
        <v>100</v>
      </c>
      <c r="B25" s="9" t="s">
        <v>144</v>
      </c>
      <c r="C25" s="8" t="s">
        <v>35</v>
      </c>
      <c r="D25" s="9" t="s">
        <v>39</v>
      </c>
      <c r="E25" s="9" t="s">
        <v>129</v>
      </c>
      <c r="F25" s="44"/>
      <c r="G25" s="6">
        <v>412</v>
      </c>
      <c r="H25" s="126">
        <v>-105</v>
      </c>
    </row>
    <row r="26" spans="1:8" ht="15.75">
      <c r="A26" s="23" t="s">
        <v>4</v>
      </c>
      <c r="B26" s="27" t="s">
        <v>144</v>
      </c>
      <c r="C26" s="28" t="s">
        <v>78</v>
      </c>
      <c r="D26" s="27"/>
      <c r="E26" s="27"/>
      <c r="F26" s="58"/>
      <c r="G26" s="32"/>
      <c r="H26" s="127">
        <f>H27</f>
        <v>39</v>
      </c>
    </row>
    <row r="27" spans="1:8" ht="15.75">
      <c r="A27" s="4" t="s">
        <v>158</v>
      </c>
      <c r="B27" s="5" t="s">
        <v>144</v>
      </c>
      <c r="C27" s="5" t="s">
        <v>78</v>
      </c>
      <c r="D27" s="5" t="s">
        <v>159</v>
      </c>
      <c r="E27" s="5"/>
      <c r="F27" s="5"/>
      <c r="G27" s="4"/>
      <c r="H27" s="214">
        <f>H28</f>
        <v>39</v>
      </c>
    </row>
    <row r="28" spans="1:8" ht="15.75">
      <c r="A28" s="4" t="s">
        <v>160</v>
      </c>
      <c r="B28" s="5" t="s">
        <v>144</v>
      </c>
      <c r="C28" s="5" t="s">
        <v>78</v>
      </c>
      <c r="D28" s="5" t="s">
        <v>159</v>
      </c>
      <c r="E28" s="5" t="s">
        <v>161</v>
      </c>
      <c r="F28" s="5"/>
      <c r="G28" s="4"/>
      <c r="H28" s="214">
        <f>H29</f>
        <v>39</v>
      </c>
    </row>
    <row r="29" spans="1:8" ht="16.5" thickBot="1">
      <c r="A29" s="4" t="s">
        <v>162</v>
      </c>
      <c r="B29" s="5" t="s">
        <v>144</v>
      </c>
      <c r="C29" s="5" t="s">
        <v>163</v>
      </c>
      <c r="D29" s="5" t="s">
        <v>159</v>
      </c>
      <c r="E29" s="5" t="s">
        <v>161</v>
      </c>
      <c r="F29" s="5"/>
      <c r="G29" s="4">
        <v>483</v>
      </c>
      <c r="H29" s="214">
        <f>-55+29+65</f>
        <v>39</v>
      </c>
    </row>
    <row r="30" spans="1:8" ht="16.5" thickBot="1">
      <c r="A30" s="59" t="s">
        <v>101</v>
      </c>
      <c r="B30" s="60" t="s">
        <v>96</v>
      </c>
      <c r="C30" s="86"/>
      <c r="D30" s="87"/>
      <c r="E30" s="60"/>
      <c r="F30" s="62"/>
      <c r="G30" s="13"/>
      <c r="H30" s="129">
        <f>H31</f>
        <v>3395.6000000000004</v>
      </c>
    </row>
    <row r="31" spans="1:8" ht="15.75">
      <c r="A31" s="23" t="s">
        <v>5</v>
      </c>
      <c r="B31" s="27" t="s">
        <v>96</v>
      </c>
      <c r="C31" s="28" t="s">
        <v>41</v>
      </c>
      <c r="D31" s="27"/>
      <c r="E31" s="27"/>
      <c r="F31" s="58"/>
      <c r="G31" s="32"/>
      <c r="H31" s="127">
        <f>H32+H35</f>
        <v>3395.6000000000004</v>
      </c>
    </row>
    <row r="32" spans="1:8" ht="15.75">
      <c r="A32" s="19" t="s">
        <v>6</v>
      </c>
      <c r="B32" s="5" t="s">
        <v>96</v>
      </c>
      <c r="C32" s="12" t="s">
        <v>41</v>
      </c>
      <c r="D32" s="5" t="s">
        <v>42</v>
      </c>
      <c r="E32" s="5"/>
      <c r="F32" s="43"/>
      <c r="G32" s="4"/>
      <c r="H32" s="126">
        <f>H33</f>
        <v>223</v>
      </c>
    </row>
    <row r="33" spans="1:8" ht="15.75">
      <c r="A33" s="19" t="s">
        <v>7</v>
      </c>
      <c r="B33" s="5" t="s">
        <v>96</v>
      </c>
      <c r="C33" s="12" t="s">
        <v>41</v>
      </c>
      <c r="D33" s="5" t="s">
        <v>42</v>
      </c>
      <c r="E33" s="5" t="s">
        <v>43</v>
      </c>
      <c r="F33" s="43"/>
      <c r="G33" s="4"/>
      <c r="H33" s="126">
        <f>H34</f>
        <v>223</v>
      </c>
    </row>
    <row r="34" spans="1:8" ht="15.75">
      <c r="A34" s="21" t="s">
        <v>44</v>
      </c>
      <c r="B34" s="9" t="s">
        <v>96</v>
      </c>
      <c r="C34" s="8" t="s">
        <v>41</v>
      </c>
      <c r="D34" s="9" t="s">
        <v>42</v>
      </c>
      <c r="E34" s="9" t="s">
        <v>43</v>
      </c>
      <c r="F34" s="44"/>
      <c r="G34" s="4">
        <v>327</v>
      </c>
      <c r="H34" s="126">
        <f>183+40</f>
        <v>223</v>
      </c>
    </row>
    <row r="35" spans="1:8" ht="15.75">
      <c r="A35" s="21" t="s">
        <v>8</v>
      </c>
      <c r="B35" s="9" t="s">
        <v>96</v>
      </c>
      <c r="C35" s="8" t="s">
        <v>41</v>
      </c>
      <c r="D35" s="9" t="s">
        <v>45</v>
      </c>
      <c r="E35" s="9"/>
      <c r="F35" s="44"/>
      <c r="G35" s="4"/>
      <c r="H35" s="126">
        <f>H37+H39</f>
        <v>3172.6000000000004</v>
      </c>
    </row>
    <row r="36" spans="1:8" ht="15.75">
      <c r="A36" s="21" t="s">
        <v>46</v>
      </c>
      <c r="B36" s="9"/>
      <c r="C36" s="8"/>
      <c r="D36" s="9"/>
      <c r="E36" s="9"/>
      <c r="F36" s="44"/>
      <c r="G36" s="4"/>
      <c r="H36" s="50"/>
    </row>
    <row r="37" spans="1:8" ht="15.75">
      <c r="A37" s="21" t="s">
        <v>47</v>
      </c>
      <c r="B37" s="9" t="s">
        <v>96</v>
      </c>
      <c r="C37" s="8" t="s">
        <v>41</v>
      </c>
      <c r="D37" s="9" t="s">
        <v>45</v>
      </c>
      <c r="E37" s="9" t="s">
        <v>48</v>
      </c>
      <c r="F37" s="44"/>
      <c r="G37" s="6"/>
      <c r="H37" s="126">
        <f>H38</f>
        <v>3118.8</v>
      </c>
    </row>
    <row r="38" spans="1:8" ht="15.75">
      <c r="A38" s="19" t="s">
        <v>44</v>
      </c>
      <c r="B38" s="5" t="s">
        <v>96</v>
      </c>
      <c r="C38" s="5" t="s">
        <v>41</v>
      </c>
      <c r="D38" s="5" t="s">
        <v>45</v>
      </c>
      <c r="E38" s="5" t="s">
        <v>48</v>
      </c>
      <c r="F38" s="5"/>
      <c r="G38" s="4">
        <v>327</v>
      </c>
      <c r="H38" s="126">
        <f>1700+460+718.8+240</f>
        <v>3118.8</v>
      </c>
    </row>
    <row r="39" spans="1:8" ht="15.75">
      <c r="A39" s="24" t="s">
        <v>51</v>
      </c>
      <c r="B39" s="25" t="s">
        <v>96</v>
      </c>
      <c r="C39" s="31" t="s">
        <v>41</v>
      </c>
      <c r="D39" s="25" t="s">
        <v>45</v>
      </c>
      <c r="E39" s="25" t="s">
        <v>52</v>
      </c>
      <c r="F39" s="45"/>
      <c r="G39" s="17"/>
      <c r="H39" s="50">
        <f>H40</f>
        <v>53.8</v>
      </c>
    </row>
    <row r="40" spans="1:8" ht="16.5" thickBot="1">
      <c r="A40" s="21" t="s">
        <v>44</v>
      </c>
      <c r="B40" s="9" t="s">
        <v>96</v>
      </c>
      <c r="C40" s="8" t="s">
        <v>41</v>
      </c>
      <c r="D40" s="9" t="s">
        <v>45</v>
      </c>
      <c r="E40" s="9" t="s">
        <v>52</v>
      </c>
      <c r="F40" s="45"/>
      <c r="G40" s="4">
        <v>327</v>
      </c>
      <c r="H40" s="50">
        <f>73.8-20</f>
        <v>53.8</v>
      </c>
    </row>
    <row r="41" spans="1:8" ht="15.75">
      <c r="A41" s="68" t="s">
        <v>105</v>
      </c>
      <c r="B41" s="69" t="s">
        <v>103</v>
      </c>
      <c r="C41" s="70"/>
      <c r="D41" s="69"/>
      <c r="E41" s="69"/>
      <c r="F41" s="71"/>
      <c r="G41" s="72"/>
      <c r="H41" s="131">
        <f>H43</f>
        <v>2775</v>
      </c>
    </row>
    <row r="42" spans="1:8" ht="16.5" thickBot="1">
      <c r="A42" s="73" t="s">
        <v>106</v>
      </c>
      <c r="B42" s="74"/>
      <c r="C42" s="75"/>
      <c r="D42" s="74"/>
      <c r="E42" s="74"/>
      <c r="F42" s="76"/>
      <c r="G42" s="77"/>
      <c r="H42" s="132"/>
    </row>
    <row r="43" spans="1:8" ht="15.75">
      <c r="A43" s="65" t="s">
        <v>65</v>
      </c>
      <c r="B43" s="26" t="s">
        <v>103</v>
      </c>
      <c r="C43" s="67" t="s">
        <v>66</v>
      </c>
      <c r="D43" s="26"/>
      <c r="E43" s="26"/>
      <c r="F43" s="63"/>
      <c r="G43" s="66"/>
      <c r="H43" s="130">
        <f>H44</f>
        <v>2775</v>
      </c>
    </row>
    <row r="44" spans="1:8" ht="15.75">
      <c r="A44" s="19" t="s">
        <v>15</v>
      </c>
      <c r="B44" s="5" t="s">
        <v>103</v>
      </c>
      <c r="C44" s="12" t="s">
        <v>66</v>
      </c>
      <c r="D44" s="5" t="s">
        <v>67</v>
      </c>
      <c r="E44" s="5"/>
      <c r="F44" s="43"/>
      <c r="G44" s="4"/>
      <c r="H44" s="126">
        <f>H45</f>
        <v>2775</v>
      </c>
    </row>
    <row r="45" spans="1:8" ht="15.75">
      <c r="A45" s="19" t="s">
        <v>68</v>
      </c>
      <c r="B45" s="5" t="s">
        <v>103</v>
      </c>
      <c r="C45" s="12" t="s">
        <v>66</v>
      </c>
      <c r="D45" s="5" t="s">
        <v>67</v>
      </c>
      <c r="E45" s="5" t="s">
        <v>69</v>
      </c>
      <c r="F45" s="43"/>
      <c r="G45" s="4"/>
      <c r="H45" s="126">
        <f>H46</f>
        <v>2775</v>
      </c>
    </row>
    <row r="46" spans="1:8" ht="16.5" thickBot="1">
      <c r="A46" s="21" t="s">
        <v>44</v>
      </c>
      <c r="B46" s="5" t="s">
        <v>103</v>
      </c>
      <c r="C46" s="12" t="s">
        <v>66</v>
      </c>
      <c r="D46" s="5" t="s">
        <v>67</v>
      </c>
      <c r="E46" s="5" t="s">
        <v>69</v>
      </c>
      <c r="F46" s="43"/>
      <c r="G46" s="4">
        <v>327</v>
      </c>
      <c r="H46" s="126">
        <v>2775</v>
      </c>
    </row>
    <row r="47" spans="1:8" ht="15.75">
      <c r="A47" s="156" t="s">
        <v>134</v>
      </c>
      <c r="B47" s="69"/>
      <c r="C47" s="70"/>
      <c r="D47" s="69"/>
      <c r="E47" s="69"/>
      <c r="F47" s="71"/>
      <c r="G47" s="72"/>
      <c r="H47" s="131"/>
    </row>
    <row r="48" spans="1:8" ht="16.5" thickBot="1">
      <c r="A48" s="157" t="s">
        <v>135</v>
      </c>
      <c r="B48" s="74" t="s">
        <v>82</v>
      </c>
      <c r="C48" s="75"/>
      <c r="D48" s="74"/>
      <c r="E48" s="74"/>
      <c r="F48" s="76"/>
      <c r="G48" s="79"/>
      <c r="H48" s="132">
        <f>H49+H55</f>
        <v>400</v>
      </c>
    </row>
    <row r="49" spans="1:8" ht="15.75">
      <c r="A49" s="23" t="s">
        <v>34</v>
      </c>
      <c r="B49" s="27" t="s">
        <v>82</v>
      </c>
      <c r="C49" s="28" t="s">
        <v>35</v>
      </c>
      <c r="D49" s="27"/>
      <c r="E49" s="27"/>
      <c r="F49" s="58"/>
      <c r="G49" s="32"/>
      <c r="H49" s="127">
        <f>H50</f>
        <v>200</v>
      </c>
    </row>
    <row r="50" spans="1:8" ht="15.75">
      <c r="A50" s="19" t="s">
        <v>2</v>
      </c>
      <c r="B50" s="5" t="s">
        <v>82</v>
      </c>
      <c r="C50" s="12" t="s">
        <v>35</v>
      </c>
      <c r="D50" s="5" t="s">
        <v>39</v>
      </c>
      <c r="E50" s="5"/>
      <c r="F50" s="43"/>
      <c r="G50" s="4"/>
      <c r="H50" s="126">
        <f>H51</f>
        <v>200</v>
      </c>
    </row>
    <row r="51" spans="1:8" ht="15.75">
      <c r="A51" s="19" t="s">
        <v>148</v>
      </c>
      <c r="B51" s="5" t="s">
        <v>82</v>
      </c>
      <c r="C51" s="12" t="s">
        <v>35</v>
      </c>
      <c r="D51" s="5" t="s">
        <v>39</v>
      </c>
      <c r="E51" s="5" t="s">
        <v>129</v>
      </c>
      <c r="F51" s="43"/>
      <c r="G51" s="4"/>
      <c r="H51" s="126">
        <f>H53</f>
        <v>200</v>
      </c>
    </row>
    <row r="52" spans="1:8" ht="15.75">
      <c r="A52" s="19" t="s">
        <v>99</v>
      </c>
      <c r="B52" s="5"/>
      <c r="C52" s="12"/>
      <c r="D52" s="5"/>
      <c r="E52" s="5"/>
      <c r="F52" s="43"/>
      <c r="G52" s="4"/>
      <c r="H52" s="126"/>
    </row>
    <row r="53" spans="1:8" ht="15.75">
      <c r="A53" s="21" t="s">
        <v>100</v>
      </c>
      <c r="B53" s="9" t="s">
        <v>82</v>
      </c>
      <c r="C53" s="8" t="s">
        <v>35</v>
      </c>
      <c r="D53" s="9" t="s">
        <v>39</v>
      </c>
      <c r="E53" s="9" t="s">
        <v>129</v>
      </c>
      <c r="F53" s="44"/>
      <c r="G53" s="6">
        <v>412</v>
      </c>
      <c r="H53" s="128">
        <v>200</v>
      </c>
    </row>
    <row r="54" spans="1:8" ht="15.75">
      <c r="A54" s="23" t="s">
        <v>53</v>
      </c>
      <c r="B54" s="27"/>
      <c r="C54" s="28"/>
      <c r="D54" s="27"/>
      <c r="E54" s="27"/>
      <c r="F54" s="58"/>
      <c r="G54" s="32"/>
      <c r="H54" s="214"/>
    </row>
    <row r="55" spans="1:8" ht="15.75">
      <c r="A55" s="23" t="s">
        <v>54</v>
      </c>
      <c r="B55" s="27" t="s">
        <v>82</v>
      </c>
      <c r="C55" s="28" t="s">
        <v>60</v>
      </c>
      <c r="D55" s="27"/>
      <c r="E55" s="27"/>
      <c r="F55" s="58"/>
      <c r="G55" s="32"/>
      <c r="H55" s="214">
        <f>H56</f>
        <v>200</v>
      </c>
    </row>
    <row r="56" spans="1:8" ht="15.75">
      <c r="A56" s="19" t="s">
        <v>55</v>
      </c>
      <c r="B56" s="5" t="s">
        <v>82</v>
      </c>
      <c r="C56" s="12" t="s">
        <v>60</v>
      </c>
      <c r="D56" s="5" t="s">
        <v>56</v>
      </c>
      <c r="E56" s="5"/>
      <c r="F56" s="43"/>
      <c r="G56" s="4"/>
      <c r="H56" s="214">
        <f>H58</f>
        <v>200</v>
      </c>
    </row>
    <row r="57" spans="1:8" ht="15.75">
      <c r="A57" s="19" t="s">
        <v>62</v>
      </c>
      <c r="B57" s="5"/>
      <c r="C57" s="12"/>
      <c r="D57" s="5"/>
      <c r="E57" s="5"/>
      <c r="F57" s="43"/>
      <c r="G57" s="4"/>
      <c r="H57" s="214"/>
    </row>
    <row r="58" spans="1:8" ht="15.75">
      <c r="A58" s="21" t="s">
        <v>63</v>
      </c>
      <c r="B58" s="5" t="s">
        <v>102</v>
      </c>
      <c r="C58" s="12" t="s">
        <v>60</v>
      </c>
      <c r="D58" s="5" t="s">
        <v>56</v>
      </c>
      <c r="E58" s="5" t="s">
        <v>64</v>
      </c>
      <c r="F58" s="43"/>
      <c r="G58" s="4"/>
      <c r="H58" s="214">
        <f>H60</f>
        <v>200</v>
      </c>
    </row>
    <row r="59" spans="1:8" ht="15.75">
      <c r="A59" s="21" t="s">
        <v>149</v>
      </c>
      <c r="B59" s="5"/>
      <c r="C59" s="12"/>
      <c r="D59" s="5"/>
      <c r="E59" s="5"/>
      <c r="F59" s="43"/>
      <c r="G59" s="4"/>
      <c r="H59" s="214"/>
    </row>
    <row r="60" spans="1:8" ht="16.5" thickBot="1">
      <c r="A60" s="21" t="s">
        <v>150</v>
      </c>
      <c r="B60" s="5" t="s">
        <v>102</v>
      </c>
      <c r="C60" s="12" t="s">
        <v>60</v>
      </c>
      <c r="D60" s="5" t="s">
        <v>56</v>
      </c>
      <c r="E60" s="5" t="s">
        <v>64</v>
      </c>
      <c r="F60" s="43"/>
      <c r="G60" s="4">
        <v>453</v>
      </c>
      <c r="H60" s="235">
        <v>200</v>
      </c>
    </row>
    <row r="61" spans="1:8" ht="15.75">
      <c r="A61" s="78" t="s">
        <v>136</v>
      </c>
      <c r="B61" s="80"/>
      <c r="C61" s="81"/>
      <c r="D61" s="80"/>
      <c r="E61" s="80"/>
      <c r="F61" s="82"/>
      <c r="G61" s="72"/>
      <c r="H61" s="131"/>
    </row>
    <row r="62" spans="1:8" ht="16.5" thickBot="1">
      <c r="A62" s="73" t="s">
        <v>107</v>
      </c>
      <c r="B62" s="74" t="s">
        <v>151</v>
      </c>
      <c r="C62" s="75"/>
      <c r="D62" s="74"/>
      <c r="E62" s="74"/>
      <c r="F62" s="83"/>
      <c r="G62" s="77"/>
      <c r="H62" s="132">
        <f>H63+H67</f>
        <v>800</v>
      </c>
    </row>
    <row r="63" spans="1:8" ht="15.75">
      <c r="A63" s="65" t="s">
        <v>5</v>
      </c>
      <c r="B63" s="28" t="s">
        <v>151</v>
      </c>
      <c r="C63" s="28" t="s">
        <v>41</v>
      </c>
      <c r="D63" s="27"/>
      <c r="E63" s="27"/>
      <c r="F63" s="58"/>
      <c r="G63" s="53"/>
      <c r="H63" s="127">
        <f>H64</f>
        <v>300</v>
      </c>
    </row>
    <row r="64" spans="1:8" ht="15.75">
      <c r="A64" s="19" t="s">
        <v>49</v>
      </c>
      <c r="B64" s="12" t="s">
        <v>151</v>
      </c>
      <c r="C64" s="12" t="s">
        <v>41</v>
      </c>
      <c r="D64" s="5" t="s">
        <v>50</v>
      </c>
      <c r="E64" s="5"/>
      <c r="F64" s="43"/>
      <c r="G64" s="4"/>
      <c r="H64" s="126">
        <f>H65</f>
        <v>300</v>
      </c>
    </row>
    <row r="65" spans="1:8" ht="15.75">
      <c r="A65" s="19" t="s">
        <v>165</v>
      </c>
      <c r="B65" s="12" t="s">
        <v>151</v>
      </c>
      <c r="C65" s="12" t="s">
        <v>41</v>
      </c>
      <c r="D65" s="5" t="s">
        <v>50</v>
      </c>
      <c r="E65" s="5" t="s">
        <v>166</v>
      </c>
      <c r="F65" s="43"/>
      <c r="G65" s="4"/>
      <c r="H65" s="126">
        <f>H66</f>
        <v>300</v>
      </c>
    </row>
    <row r="66" spans="1:8" ht="15.75">
      <c r="A66" s="19" t="s">
        <v>167</v>
      </c>
      <c r="B66" s="12" t="s">
        <v>151</v>
      </c>
      <c r="C66" s="12" t="s">
        <v>41</v>
      </c>
      <c r="D66" s="5" t="s">
        <v>50</v>
      </c>
      <c r="E66" s="5" t="s">
        <v>166</v>
      </c>
      <c r="F66" s="43" t="s">
        <v>168</v>
      </c>
      <c r="G66" s="4">
        <v>447</v>
      </c>
      <c r="H66" s="126">
        <v>300</v>
      </c>
    </row>
    <row r="67" spans="1:8" ht="15.75">
      <c r="A67" s="23" t="s">
        <v>65</v>
      </c>
      <c r="B67" s="27" t="s">
        <v>151</v>
      </c>
      <c r="C67" s="28" t="s">
        <v>66</v>
      </c>
      <c r="D67" s="27"/>
      <c r="E67" s="27"/>
      <c r="F67" s="58"/>
      <c r="G67" s="32"/>
      <c r="H67" s="127">
        <f>H68</f>
        <v>500</v>
      </c>
    </row>
    <row r="68" spans="1:8" ht="15.75">
      <c r="A68" s="19" t="s">
        <v>108</v>
      </c>
      <c r="B68" s="5" t="s">
        <v>151</v>
      </c>
      <c r="C68" s="12" t="s">
        <v>66</v>
      </c>
      <c r="D68" s="5" t="s">
        <v>74</v>
      </c>
      <c r="E68" s="5"/>
      <c r="F68" s="43"/>
      <c r="G68" s="4"/>
      <c r="H68" s="126">
        <f>H70</f>
        <v>500</v>
      </c>
    </row>
    <row r="69" spans="1:8" ht="15.75">
      <c r="A69" s="19" t="s">
        <v>109</v>
      </c>
      <c r="B69" s="5"/>
      <c r="C69" s="12"/>
      <c r="D69" s="5"/>
      <c r="E69" s="5"/>
      <c r="F69" s="43"/>
      <c r="G69" s="4"/>
      <c r="H69" s="126"/>
    </row>
    <row r="70" spans="1:8" ht="15.75">
      <c r="A70" s="19" t="s">
        <v>76</v>
      </c>
      <c r="B70" s="5" t="s">
        <v>151</v>
      </c>
      <c r="C70" s="12" t="s">
        <v>66</v>
      </c>
      <c r="D70" s="5" t="s">
        <v>74</v>
      </c>
      <c r="E70" s="5" t="s">
        <v>77</v>
      </c>
      <c r="F70" s="43"/>
      <c r="G70" s="4"/>
      <c r="H70" s="126">
        <f>H72</f>
        <v>500</v>
      </c>
    </row>
    <row r="71" spans="1:8" ht="15.75">
      <c r="A71" s="19" t="s">
        <v>110</v>
      </c>
      <c r="B71" s="5"/>
      <c r="C71" s="12"/>
      <c r="D71" s="5"/>
      <c r="E71" s="5"/>
      <c r="F71" s="43"/>
      <c r="G71" s="4"/>
      <c r="H71" s="126"/>
    </row>
    <row r="72" spans="1:8" ht="16.5" thickBot="1">
      <c r="A72" s="21" t="s">
        <v>71</v>
      </c>
      <c r="B72" s="9" t="s">
        <v>151</v>
      </c>
      <c r="C72" s="9" t="s">
        <v>66</v>
      </c>
      <c r="D72" s="9" t="s">
        <v>74</v>
      </c>
      <c r="E72" s="9" t="s">
        <v>77</v>
      </c>
      <c r="F72" s="9"/>
      <c r="G72" s="6">
        <v>455</v>
      </c>
      <c r="H72" s="128">
        <v>500</v>
      </c>
    </row>
    <row r="73" spans="1:8" ht="15.75">
      <c r="A73" s="78" t="s">
        <v>179</v>
      </c>
      <c r="B73" s="80"/>
      <c r="C73" s="80"/>
      <c r="D73" s="80"/>
      <c r="E73" s="80"/>
      <c r="F73" s="80"/>
      <c r="G73" s="227"/>
      <c r="H73" s="228"/>
    </row>
    <row r="74" spans="1:8" ht="16.5" thickBot="1">
      <c r="A74" s="48" t="s">
        <v>180</v>
      </c>
      <c r="B74" s="54" t="s">
        <v>181</v>
      </c>
      <c r="C74" s="54"/>
      <c r="D74" s="54"/>
      <c r="E74" s="54"/>
      <c r="F74" s="54"/>
      <c r="G74" s="229"/>
      <c r="H74" s="230">
        <f>H75</f>
        <v>20</v>
      </c>
    </row>
    <row r="75" spans="1:8" ht="15.75">
      <c r="A75" s="231" t="s">
        <v>34</v>
      </c>
      <c r="B75" s="232" t="s">
        <v>181</v>
      </c>
      <c r="C75" s="232" t="s">
        <v>35</v>
      </c>
      <c r="D75" s="232"/>
      <c r="E75" s="232"/>
      <c r="F75" s="232"/>
      <c r="G75" s="233"/>
      <c r="H75" s="234">
        <f>H76</f>
        <v>20</v>
      </c>
    </row>
    <row r="76" spans="1:8" ht="15.75">
      <c r="A76" s="24" t="s">
        <v>104</v>
      </c>
      <c r="B76" s="25" t="s">
        <v>181</v>
      </c>
      <c r="C76" s="25" t="s">
        <v>35</v>
      </c>
      <c r="D76" s="25" t="s">
        <v>36</v>
      </c>
      <c r="E76" s="25"/>
      <c r="F76" s="25"/>
      <c r="G76" s="225"/>
      <c r="H76" s="226">
        <f>H77</f>
        <v>20</v>
      </c>
    </row>
    <row r="77" spans="1:8" ht="15.75">
      <c r="A77" s="24" t="s">
        <v>37</v>
      </c>
      <c r="B77" s="25" t="s">
        <v>181</v>
      </c>
      <c r="C77" s="25" t="s">
        <v>35</v>
      </c>
      <c r="D77" s="25" t="s">
        <v>36</v>
      </c>
      <c r="E77" s="25" t="s">
        <v>38</v>
      </c>
      <c r="F77" s="25"/>
      <c r="G77" s="225"/>
      <c r="H77" s="226">
        <f>H78</f>
        <v>20</v>
      </c>
    </row>
    <row r="78" spans="1:8" ht="16.5" thickBot="1">
      <c r="A78" s="24" t="s">
        <v>182</v>
      </c>
      <c r="B78" s="25" t="s">
        <v>181</v>
      </c>
      <c r="C78" s="25" t="s">
        <v>35</v>
      </c>
      <c r="D78" s="25" t="s">
        <v>36</v>
      </c>
      <c r="E78" s="25" t="s">
        <v>38</v>
      </c>
      <c r="F78" s="25" t="s">
        <v>183</v>
      </c>
      <c r="G78" s="225">
        <v>197</v>
      </c>
      <c r="H78" s="226">
        <v>20</v>
      </c>
    </row>
    <row r="79" spans="1:8" ht="16.5" thickBot="1">
      <c r="A79" s="59" t="s">
        <v>171</v>
      </c>
      <c r="B79" s="60" t="s">
        <v>172</v>
      </c>
      <c r="C79" s="60"/>
      <c r="D79" s="60"/>
      <c r="E79" s="60"/>
      <c r="F79" s="60"/>
      <c r="G79" s="85"/>
      <c r="H79" s="151">
        <f>H81+H88+H96+H107+H114</f>
        <v>11882.7</v>
      </c>
    </row>
    <row r="80" spans="1:8" ht="15.75">
      <c r="A80" s="65" t="s">
        <v>20</v>
      </c>
      <c r="B80" s="26"/>
      <c r="C80" s="220"/>
      <c r="D80" s="221"/>
      <c r="E80" s="221"/>
      <c r="F80" s="63"/>
      <c r="G80" s="26"/>
      <c r="H80" s="217"/>
    </row>
    <row r="81" spans="1:8" ht="15.75">
      <c r="A81" s="23" t="s">
        <v>21</v>
      </c>
      <c r="B81" s="27" t="s">
        <v>172</v>
      </c>
      <c r="C81" s="28" t="s">
        <v>22</v>
      </c>
      <c r="D81" s="29"/>
      <c r="E81" s="29"/>
      <c r="F81" s="58" t="s">
        <v>1</v>
      </c>
      <c r="G81" s="27"/>
      <c r="H81" s="215">
        <f>H83</f>
        <v>1325.3</v>
      </c>
    </row>
    <row r="82" spans="1:8" ht="15.75">
      <c r="A82" s="19" t="s">
        <v>25</v>
      </c>
      <c r="B82" s="5"/>
      <c r="C82" s="12"/>
      <c r="D82" s="5"/>
      <c r="E82" s="5"/>
      <c r="F82" s="43"/>
      <c r="G82" s="4"/>
      <c r="H82" s="214"/>
    </row>
    <row r="83" spans="1:8" ht="15.75">
      <c r="A83" s="19" t="s">
        <v>26</v>
      </c>
      <c r="B83" s="5" t="s">
        <v>172</v>
      </c>
      <c r="C83" s="12" t="s">
        <v>22</v>
      </c>
      <c r="D83" s="5" t="s">
        <v>27</v>
      </c>
      <c r="E83" s="5"/>
      <c r="F83" s="43"/>
      <c r="G83" s="4"/>
      <c r="H83" s="214">
        <f>H84</f>
        <v>1325.3</v>
      </c>
    </row>
    <row r="84" spans="1:8" ht="15.75">
      <c r="A84" s="19" t="s">
        <v>28</v>
      </c>
      <c r="B84" s="5" t="s">
        <v>172</v>
      </c>
      <c r="C84" s="12" t="s">
        <v>22</v>
      </c>
      <c r="D84" s="5" t="s">
        <v>27</v>
      </c>
      <c r="E84" s="5" t="s">
        <v>29</v>
      </c>
      <c r="F84" s="43"/>
      <c r="G84" s="4"/>
      <c r="H84" s="214">
        <f>H87</f>
        <v>1325.3</v>
      </c>
    </row>
    <row r="85" spans="1:8" ht="15.75">
      <c r="A85" s="19" t="s">
        <v>30</v>
      </c>
      <c r="B85" s="5"/>
      <c r="C85" s="12"/>
      <c r="D85" s="5"/>
      <c r="E85" s="5"/>
      <c r="F85" s="43"/>
      <c r="G85" s="4"/>
      <c r="H85" s="218"/>
    </row>
    <row r="86" spans="1:8" ht="15.75">
      <c r="A86" s="19" t="s">
        <v>31</v>
      </c>
      <c r="B86" s="5"/>
      <c r="C86" s="12"/>
      <c r="D86" s="5"/>
      <c r="E86" s="5"/>
      <c r="F86" s="43" t="s">
        <v>3</v>
      </c>
      <c r="G86" s="4"/>
      <c r="H86" s="218"/>
    </row>
    <row r="87" spans="1:8" ht="15.75">
      <c r="A87" s="21" t="s">
        <v>32</v>
      </c>
      <c r="B87" s="9" t="s">
        <v>172</v>
      </c>
      <c r="C87" s="8" t="s">
        <v>22</v>
      </c>
      <c r="D87" s="9" t="s">
        <v>27</v>
      </c>
      <c r="E87" s="9" t="s">
        <v>29</v>
      </c>
      <c r="F87" s="44"/>
      <c r="G87" s="6">
        <v>261</v>
      </c>
      <c r="H87" s="218">
        <v>1325.3</v>
      </c>
    </row>
    <row r="88" spans="1:8" ht="15.75">
      <c r="A88" s="32" t="s">
        <v>34</v>
      </c>
      <c r="B88" s="27" t="s">
        <v>172</v>
      </c>
      <c r="C88" s="27" t="s">
        <v>35</v>
      </c>
      <c r="D88" s="27"/>
      <c r="E88" s="27"/>
      <c r="F88" s="27"/>
      <c r="G88" s="32"/>
      <c r="H88" s="215">
        <f>H89+H93</f>
        <v>-11221.9</v>
      </c>
    </row>
    <row r="89" spans="1:8" ht="15.75">
      <c r="A89" s="4" t="s">
        <v>2</v>
      </c>
      <c r="B89" s="5" t="s">
        <v>172</v>
      </c>
      <c r="C89" s="5" t="s">
        <v>35</v>
      </c>
      <c r="D89" s="5" t="s">
        <v>39</v>
      </c>
      <c r="E89" s="5"/>
      <c r="F89" s="5"/>
      <c r="G89" s="4"/>
      <c r="H89" s="214">
        <f>H90</f>
        <v>5120.1</v>
      </c>
    </row>
    <row r="90" spans="1:8" ht="15.75">
      <c r="A90" s="4" t="s">
        <v>87</v>
      </c>
      <c r="B90" s="5" t="s">
        <v>172</v>
      </c>
      <c r="C90" s="5" t="s">
        <v>35</v>
      </c>
      <c r="D90" s="5" t="s">
        <v>39</v>
      </c>
      <c r="E90" s="5" t="s">
        <v>38</v>
      </c>
      <c r="F90" s="5"/>
      <c r="G90" s="4"/>
      <c r="H90" s="214">
        <f>H91+H92</f>
        <v>5120.1</v>
      </c>
    </row>
    <row r="91" spans="1:8" ht="26.25">
      <c r="A91" s="216" t="s">
        <v>169</v>
      </c>
      <c r="B91" s="5" t="s">
        <v>172</v>
      </c>
      <c r="C91" s="5" t="s">
        <v>35</v>
      </c>
      <c r="D91" s="5" t="s">
        <v>39</v>
      </c>
      <c r="E91" s="5" t="s">
        <v>129</v>
      </c>
      <c r="F91" s="5" t="s">
        <v>170</v>
      </c>
      <c r="G91" s="52" t="s">
        <v>170</v>
      </c>
      <c r="H91" s="214">
        <v>2502</v>
      </c>
    </row>
    <row r="92" spans="1:8" ht="26.25">
      <c r="A92" s="219" t="s">
        <v>173</v>
      </c>
      <c r="B92" s="5" t="s">
        <v>172</v>
      </c>
      <c r="C92" s="12" t="s">
        <v>35</v>
      </c>
      <c r="D92" s="5" t="s">
        <v>39</v>
      </c>
      <c r="E92" s="5" t="s">
        <v>129</v>
      </c>
      <c r="F92" s="43"/>
      <c r="G92" s="4">
        <v>412</v>
      </c>
      <c r="H92" s="217">
        <v>2618.1</v>
      </c>
    </row>
    <row r="93" spans="1:8" ht="26.25">
      <c r="A93" s="216" t="s">
        <v>174</v>
      </c>
      <c r="B93" s="5" t="s">
        <v>172</v>
      </c>
      <c r="C93" s="5" t="s">
        <v>35</v>
      </c>
      <c r="D93" s="5" t="s">
        <v>132</v>
      </c>
      <c r="E93" s="5"/>
      <c r="F93" s="5"/>
      <c r="G93" s="4"/>
      <c r="H93" s="214">
        <f>H94</f>
        <v>-16342</v>
      </c>
    </row>
    <row r="94" spans="1:8" ht="15.75">
      <c r="A94" s="4" t="s">
        <v>111</v>
      </c>
      <c r="B94" s="5" t="s">
        <v>172</v>
      </c>
      <c r="C94" s="5" t="s">
        <v>35</v>
      </c>
      <c r="D94" s="5" t="s">
        <v>132</v>
      </c>
      <c r="E94" s="5" t="s">
        <v>112</v>
      </c>
      <c r="F94" s="5"/>
      <c r="G94" s="4"/>
      <c r="H94" s="214">
        <f>H95</f>
        <v>-16342</v>
      </c>
    </row>
    <row r="95" spans="1:8" ht="15.75">
      <c r="A95" s="4" t="s">
        <v>157</v>
      </c>
      <c r="B95" s="5" t="s">
        <v>172</v>
      </c>
      <c r="C95" s="5" t="s">
        <v>35</v>
      </c>
      <c r="D95" s="5" t="s">
        <v>132</v>
      </c>
      <c r="E95" s="5" t="s">
        <v>112</v>
      </c>
      <c r="F95" s="5" t="s">
        <v>113</v>
      </c>
      <c r="G95" s="4">
        <v>214</v>
      </c>
      <c r="H95" s="214">
        <v>-16342</v>
      </c>
    </row>
    <row r="96" spans="1:8" ht="15.75">
      <c r="A96" s="23" t="s">
        <v>5</v>
      </c>
      <c r="B96" s="27" t="s">
        <v>172</v>
      </c>
      <c r="C96" s="28" t="s">
        <v>41</v>
      </c>
      <c r="D96" s="27"/>
      <c r="E96" s="27"/>
      <c r="F96" s="58"/>
      <c r="G96" s="32"/>
      <c r="H96" s="214">
        <f>H97+H100</f>
        <v>5020.8</v>
      </c>
    </row>
    <row r="97" spans="1:8" ht="15.75">
      <c r="A97" s="19" t="s">
        <v>6</v>
      </c>
      <c r="B97" s="5" t="s">
        <v>172</v>
      </c>
      <c r="C97" s="12" t="s">
        <v>41</v>
      </c>
      <c r="D97" s="5" t="s">
        <v>42</v>
      </c>
      <c r="E97" s="5"/>
      <c r="F97" s="43"/>
      <c r="G97" s="4"/>
      <c r="H97" s="214">
        <f>H98</f>
        <v>2880.8</v>
      </c>
    </row>
    <row r="98" spans="1:8" ht="15.75">
      <c r="A98" s="19" t="s">
        <v>7</v>
      </c>
      <c r="B98" s="5" t="s">
        <v>172</v>
      </c>
      <c r="C98" s="12" t="s">
        <v>41</v>
      </c>
      <c r="D98" s="5" t="s">
        <v>42</v>
      </c>
      <c r="E98" s="5" t="s">
        <v>43</v>
      </c>
      <c r="F98" s="43"/>
      <c r="G98" s="4"/>
      <c r="H98" s="214">
        <f>H99</f>
        <v>2880.8</v>
      </c>
    </row>
    <row r="99" spans="1:8" ht="15.75">
      <c r="A99" s="21" t="s">
        <v>44</v>
      </c>
      <c r="B99" s="9" t="s">
        <v>172</v>
      </c>
      <c r="C99" s="8" t="s">
        <v>41</v>
      </c>
      <c r="D99" s="9" t="s">
        <v>42</v>
      </c>
      <c r="E99" s="9" t="s">
        <v>43</v>
      </c>
      <c r="F99" s="44"/>
      <c r="G99" s="4">
        <v>327</v>
      </c>
      <c r="H99" s="214">
        <f>2150+730.8</f>
        <v>2880.8</v>
      </c>
    </row>
    <row r="100" spans="1:8" ht="15.75">
      <c r="A100" s="21" t="s">
        <v>8</v>
      </c>
      <c r="B100" s="9" t="s">
        <v>172</v>
      </c>
      <c r="C100" s="8" t="s">
        <v>41</v>
      </c>
      <c r="D100" s="9" t="s">
        <v>45</v>
      </c>
      <c r="E100" s="9"/>
      <c r="F100" s="44"/>
      <c r="G100" s="4"/>
      <c r="H100" s="214">
        <f>H102+H104</f>
        <v>2140</v>
      </c>
    </row>
    <row r="101" spans="1:8" ht="15.75">
      <c r="A101" s="21" t="s">
        <v>46</v>
      </c>
      <c r="B101" s="9"/>
      <c r="C101" s="8"/>
      <c r="D101" s="9"/>
      <c r="E101" s="9"/>
      <c r="F101" s="44"/>
      <c r="G101" s="4"/>
      <c r="H101" s="214"/>
    </row>
    <row r="102" spans="1:8" ht="15.75">
      <c r="A102" s="21" t="s">
        <v>47</v>
      </c>
      <c r="B102" s="9" t="s">
        <v>172</v>
      </c>
      <c r="C102" s="8" t="s">
        <v>41</v>
      </c>
      <c r="D102" s="9" t="s">
        <v>45</v>
      </c>
      <c r="E102" s="9" t="s">
        <v>48</v>
      </c>
      <c r="F102" s="44"/>
      <c r="G102" s="6"/>
      <c r="H102" s="214">
        <f>H103</f>
        <v>1900</v>
      </c>
    </row>
    <row r="103" spans="1:8" ht="15.75">
      <c r="A103" s="19" t="s">
        <v>44</v>
      </c>
      <c r="B103" s="5" t="s">
        <v>172</v>
      </c>
      <c r="C103" s="5" t="s">
        <v>41</v>
      </c>
      <c r="D103" s="5" t="s">
        <v>45</v>
      </c>
      <c r="E103" s="5" t="s">
        <v>48</v>
      </c>
      <c r="F103" s="5"/>
      <c r="G103" s="4">
        <v>327</v>
      </c>
      <c r="H103" s="214">
        <v>1900</v>
      </c>
    </row>
    <row r="104" spans="1:8" ht="15.75">
      <c r="A104" s="24" t="s">
        <v>51</v>
      </c>
      <c r="B104" s="25" t="s">
        <v>172</v>
      </c>
      <c r="C104" s="31" t="s">
        <v>41</v>
      </c>
      <c r="D104" s="25" t="s">
        <v>45</v>
      </c>
      <c r="E104" s="25" t="s">
        <v>52</v>
      </c>
      <c r="F104" s="45"/>
      <c r="G104" s="17"/>
      <c r="H104" s="214">
        <f>H105</f>
        <v>240</v>
      </c>
    </row>
    <row r="105" spans="1:8" ht="15.75">
      <c r="A105" s="21" t="s">
        <v>44</v>
      </c>
      <c r="B105" s="9" t="s">
        <v>172</v>
      </c>
      <c r="C105" s="8" t="s">
        <v>41</v>
      </c>
      <c r="D105" s="9" t="s">
        <v>45</v>
      </c>
      <c r="E105" s="9" t="s">
        <v>52</v>
      </c>
      <c r="F105" s="45"/>
      <c r="G105" s="4">
        <v>327</v>
      </c>
      <c r="H105" s="214">
        <v>240</v>
      </c>
    </row>
    <row r="106" spans="1:8" ht="15.75">
      <c r="A106" s="23" t="s">
        <v>53</v>
      </c>
      <c r="B106" s="27"/>
      <c r="C106" s="28"/>
      <c r="D106" s="27"/>
      <c r="E106" s="27"/>
      <c r="F106" s="58"/>
      <c r="G106" s="32"/>
      <c r="H106" s="214"/>
    </row>
    <row r="107" spans="1:8" ht="15.75">
      <c r="A107" s="23" t="s">
        <v>54</v>
      </c>
      <c r="B107" s="27" t="s">
        <v>172</v>
      </c>
      <c r="C107" s="28" t="s">
        <v>60</v>
      </c>
      <c r="D107" s="27"/>
      <c r="E107" s="27"/>
      <c r="F107" s="58"/>
      <c r="G107" s="32"/>
      <c r="H107" s="214">
        <f>H108</f>
        <v>6218.5</v>
      </c>
    </row>
    <row r="108" spans="1:8" ht="15.75">
      <c r="A108" s="19" t="s">
        <v>55</v>
      </c>
      <c r="B108" s="5" t="s">
        <v>172</v>
      </c>
      <c r="C108" s="12" t="s">
        <v>60</v>
      </c>
      <c r="D108" s="5" t="s">
        <v>56</v>
      </c>
      <c r="E108" s="5"/>
      <c r="F108" s="43"/>
      <c r="G108" s="4"/>
      <c r="H108" s="214">
        <f>H110+H112</f>
        <v>6218.5</v>
      </c>
    </row>
    <row r="109" spans="1:8" ht="15.75">
      <c r="A109" s="19" t="s">
        <v>57</v>
      </c>
      <c r="B109" s="5"/>
      <c r="C109" s="12"/>
      <c r="D109" s="5"/>
      <c r="E109" s="5"/>
      <c r="F109" s="43"/>
      <c r="G109" s="4"/>
      <c r="H109" s="214"/>
    </row>
    <row r="110" spans="1:8" ht="15.75">
      <c r="A110" s="19" t="s">
        <v>58</v>
      </c>
      <c r="B110" s="5" t="s">
        <v>172</v>
      </c>
      <c r="C110" s="12" t="s">
        <v>60</v>
      </c>
      <c r="D110" s="5" t="s">
        <v>56</v>
      </c>
      <c r="E110" s="5" t="s">
        <v>59</v>
      </c>
      <c r="F110" s="43"/>
      <c r="G110" s="4"/>
      <c r="H110" s="214">
        <f>H111</f>
        <v>3290</v>
      </c>
    </row>
    <row r="111" spans="1:8" ht="15.75">
      <c r="A111" s="21" t="s">
        <v>44</v>
      </c>
      <c r="B111" s="5" t="s">
        <v>172</v>
      </c>
      <c r="C111" s="12" t="s">
        <v>60</v>
      </c>
      <c r="D111" s="5" t="s">
        <v>56</v>
      </c>
      <c r="E111" s="5" t="s">
        <v>59</v>
      </c>
      <c r="F111" s="43"/>
      <c r="G111" s="4">
        <v>327</v>
      </c>
      <c r="H111" s="214">
        <f>393+2897</f>
        <v>3290</v>
      </c>
    </row>
    <row r="112" spans="1:8" ht="15.75">
      <c r="A112" s="19" t="s">
        <v>13</v>
      </c>
      <c r="B112" s="5" t="s">
        <v>175</v>
      </c>
      <c r="C112" s="12" t="s">
        <v>60</v>
      </c>
      <c r="D112" s="5" t="s">
        <v>56</v>
      </c>
      <c r="E112" s="5" t="s">
        <v>61</v>
      </c>
      <c r="F112" s="43"/>
      <c r="G112" s="4"/>
      <c r="H112" s="214">
        <f>H113</f>
        <v>2928.5</v>
      </c>
    </row>
    <row r="113" spans="1:8" ht="15.75">
      <c r="A113" s="21" t="s">
        <v>44</v>
      </c>
      <c r="B113" s="5" t="s">
        <v>172</v>
      </c>
      <c r="C113" s="12" t="s">
        <v>60</v>
      </c>
      <c r="D113" s="5" t="s">
        <v>56</v>
      </c>
      <c r="E113" s="5" t="s">
        <v>61</v>
      </c>
      <c r="F113" s="43"/>
      <c r="G113" s="4">
        <v>327</v>
      </c>
      <c r="H113" s="214">
        <f>971.5+1957</f>
        <v>2928.5</v>
      </c>
    </row>
    <row r="114" spans="1:8" ht="15.75">
      <c r="A114" s="65" t="s">
        <v>65</v>
      </c>
      <c r="B114" s="26" t="s">
        <v>172</v>
      </c>
      <c r="C114" s="67" t="s">
        <v>66</v>
      </c>
      <c r="D114" s="26"/>
      <c r="E114" s="26"/>
      <c r="F114" s="63"/>
      <c r="G114" s="66"/>
      <c r="H114" s="214">
        <f>H115</f>
        <v>10540</v>
      </c>
    </row>
    <row r="115" spans="1:8" ht="15.75">
      <c r="A115" s="19" t="s">
        <v>15</v>
      </c>
      <c r="B115" s="5" t="s">
        <v>172</v>
      </c>
      <c r="C115" s="12" t="s">
        <v>66</v>
      </c>
      <c r="D115" s="5" t="s">
        <v>67</v>
      </c>
      <c r="E115" s="5"/>
      <c r="F115" s="43"/>
      <c r="G115" s="4"/>
      <c r="H115" s="214">
        <f>H116</f>
        <v>10540</v>
      </c>
    </row>
    <row r="116" spans="1:8" ht="15.75">
      <c r="A116" s="19" t="s">
        <v>68</v>
      </c>
      <c r="B116" s="5" t="s">
        <v>172</v>
      </c>
      <c r="C116" s="12" t="s">
        <v>66</v>
      </c>
      <c r="D116" s="5" t="s">
        <v>67</v>
      </c>
      <c r="E116" s="5" t="s">
        <v>69</v>
      </c>
      <c r="F116" s="43"/>
      <c r="G116" s="4"/>
      <c r="H116" s="214">
        <f>H117</f>
        <v>10540</v>
      </c>
    </row>
    <row r="117" spans="1:8" ht="16.5" thickBot="1">
      <c r="A117" s="21" t="s">
        <v>44</v>
      </c>
      <c r="B117" s="9" t="s">
        <v>172</v>
      </c>
      <c r="C117" s="8" t="s">
        <v>66</v>
      </c>
      <c r="D117" s="9" t="s">
        <v>67</v>
      </c>
      <c r="E117" s="9" t="s">
        <v>69</v>
      </c>
      <c r="F117" s="44"/>
      <c r="G117" s="6">
        <v>327</v>
      </c>
      <c r="H117" s="222">
        <f>7200+3340</f>
        <v>10540</v>
      </c>
    </row>
    <row r="118" spans="1:8" ht="27" customHeight="1" thickBot="1">
      <c r="A118" s="223" t="s">
        <v>176</v>
      </c>
      <c r="B118" s="60" t="s">
        <v>177</v>
      </c>
      <c r="C118" s="60"/>
      <c r="D118" s="60"/>
      <c r="E118" s="60"/>
      <c r="F118" s="60"/>
      <c r="G118" s="85"/>
      <c r="H118" s="151">
        <f>H119</f>
        <v>91</v>
      </c>
    </row>
    <row r="119" spans="1:8" ht="15.75">
      <c r="A119" s="23" t="s">
        <v>34</v>
      </c>
      <c r="B119" s="27" t="s">
        <v>177</v>
      </c>
      <c r="C119" s="28" t="s">
        <v>35</v>
      </c>
      <c r="D119" s="27"/>
      <c r="E119" s="27"/>
      <c r="F119" s="58"/>
      <c r="G119" s="32"/>
      <c r="H119" s="127">
        <f>H120</f>
        <v>91</v>
      </c>
    </row>
    <row r="120" spans="1:8" ht="15.75">
      <c r="A120" s="19" t="s">
        <v>104</v>
      </c>
      <c r="B120" s="5" t="s">
        <v>177</v>
      </c>
      <c r="C120" s="12" t="s">
        <v>35</v>
      </c>
      <c r="D120" s="5" t="s">
        <v>36</v>
      </c>
      <c r="E120" s="5"/>
      <c r="F120" s="43"/>
      <c r="G120" s="4"/>
      <c r="H120" s="126">
        <f>H121</f>
        <v>91</v>
      </c>
    </row>
    <row r="121" spans="1:8" ht="15.75">
      <c r="A121" s="19" t="s">
        <v>145</v>
      </c>
      <c r="B121" s="5" t="s">
        <v>177</v>
      </c>
      <c r="C121" s="12" t="s">
        <v>35</v>
      </c>
      <c r="D121" s="5" t="s">
        <v>36</v>
      </c>
      <c r="E121" s="5" t="s">
        <v>38</v>
      </c>
      <c r="F121" s="43"/>
      <c r="G121" s="4"/>
      <c r="H121" s="126">
        <f>H123</f>
        <v>91</v>
      </c>
    </row>
    <row r="122" spans="1:8" ht="15.75">
      <c r="A122" s="19" t="s">
        <v>146</v>
      </c>
      <c r="B122" s="5"/>
      <c r="C122" s="12"/>
      <c r="D122" s="5"/>
      <c r="E122" s="5"/>
      <c r="F122" s="43"/>
      <c r="G122" s="4"/>
      <c r="H122" s="126"/>
    </row>
    <row r="123" spans="1:8" ht="16.5" thickBot="1">
      <c r="A123" s="19" t="s">
        <v>147</v>
      </c>
      <c r="B123" s="5" t="s">
        <v>177</v>
      </c>
      <c r="C123" s="12" t="s">
        <v>35</v>
      </c>
      <c r="D123" s="5" t="s">
        <v>36</v>
      </c>
      <c r="E123" s="5" t="s">
        <v>38</v>
      </c>
      <c r="F123" s="43"/>
      <c r="G123" s="4">
        <v>410</v>
      </c>
      <c r="H123" s="126">
        <v>91</v>
      </c>
    </row>
    <row r="124" spans="1:8" ht="16.5" thickBot="1">
      <c r="A124" s="16" t="s">
        <v>114</v>
      </c>
      <c r="B124" s="14"/>
      <c r="C124" s="14"/>
      <c r="D124" s="14"/>
      <c r="E124" s="14"/>
      <c r="F124" s="14"/>
      <c r="G124" s="13"/>
      <c r="H124" s="129">
        <f>H11+H30+H41+H48+H62+H118+H79+H74</f>
        <v>24733.300000000003</v>
      </c>
    </row>
    <row r="125" spans="1:8" ht="15.75">
      <c r="A125" s="88" t="s">
        <v>115</v>
      </c>
      <c r="B125" s="22"/>
      <c r="C125" s="22"/>
      <c r="D125" s="22"/>
      <c r="E125" s="22"/>
      <c r="F125" s="22"/>
      <c r="G125" s="89"/>
      <c r="H125" s="133"/>
    </row>
    <row r="126" spans="1:8" ht="15.75">
      <c r="A126" s="19" t="s">
        <v>116</v>
      </c>
      <c r="B126" s="5"/>
      <c r="C126" s="5"/>
      <c r="D126" s="5"/>
      <c r="E126" s="5"/>
      <c r="F126" s="5"/>
      <c r="G126" s="4"/>
      <c r="H126" s="126"/>
    </row>
    <row r="127" spans="1:8" ht="15.75">
      <c r="A127" s="19" t="s">
        <v>117</v>
      </c>
      <c r="B127" s="5"/>
      <c r="C127" s="5"/>
      <c r="D127" s="5"/>
      <c r="E127" s="5"/>
      <c r="F127" s="5"/>
      <c r="G127" s="4"/>
      <c r="H127" s="126"/>
    </row>
    <row r="128" spans="1:8" ht="16.5" thickBot="1">
      <c r="A128" s="21" t="s">
        <v>118</v>
      </c>
      <c r="B128" s="9"/>
      <c r="C128" s="9"/>
      <c r="D128" s="9"/>
      <c r="E128" s="9"/>
      <c r="F128" s="9"/>
      <c r="G128" s="6"/>
      <c r="H128" s="128"/>
    </row>
    <row r="129" spans="1:8" ht="15.75">
      <c r="A129" s="68" t="s">
        <v>34</v>
      </c>
      <c r="B129" s="69" t="s">
        <v>81</v>
      </c>
      <c r="C129" s="69" t="s">
        <v>35</v>
      </c>
      <c r="D129" s="69"/>
      <c r="E129" s="69"/>
      <c r="F129" s="69"/>
      <c r="G129" s="84"/>
      <c r="H129" s="131">
        <f>H130</f>
        <v>-11882.7</v>
      </c>
    </row>
    <row r="130" spans="1:8" ht="15.75">
      <c r="A130" s="19" t="s">
        <v>187</v>
      </c>
      <c r="B130" s="5" t="s">
        <v>81</v>
      </c>
      <c r="C130" s="5" t="s">
        <v>35</v>
      </c>
      <c r="D130" s="5" t="s">
        <v>132</v>
      </c>
      <c r="E130" s="5"/>
      <c r="F130" s="5"/>
      <c r="G130" s="4"/>
      <c r="H130" s="126">
        <f>H131</f>
        <v>-11882.7</v>
      </c>
    </row>
    <row r="131" spans="1:8" ht="15.75">
      <c r="A131" s="19" t="s">
        <v>111</v>
      </c>
      <c r="B131" s="5" t="s">
        <v>81</v>
      </c>
      <c r="C131" s="5" t="s">
        <v>35</v>
      </c>
      <c r="D131" s="5" t="s">
        <v>132</v>
      </c>
      <c r="E131" s="5" t="s">
        <v>112</v>
      </c>
      <c r="F131" s="5"/>
      <c r="G131" s="4"/>
      <c r="H131" s="126">
        <f>H132</f>
        <v>-11882.7</v>
      </c>
    </row>
    <row r="132" spans="1:8" ht="16.5" thickBot="1">
      <c r="A132" s="21" t="s">
        <v>157</v>
      </c>
      <c r="B132" s="9" t="s">
        <v>81</v>
      </c>
      <c r="C132" s="9" t="s">
        <v>35</v>
      </c>
      <c r="D132" s="9" t="s">
        <v>132</v>
      </c>
      <c r="E132" s="9" t="s">
        <v>112</v>
      </c>
      <c r="F132" s="9"/>
      <c r="G132" s="6">
        <v>214</v>
      </c>
      <c r="H132" s="128">
        <v>-11882.7</v>
      </c>
    </row>
    <row r="133" spans="1:8" ht="16.5" thickBot="1">
      <c r="A133" s="59" t="s">
        <v>119</v>
      </c>
      <c r="B133" s="60"/>
      <c r="C133" s="60"/>
      <c r="D133" s="60"/>
      <c r="E133" s="60"/>
      <c r="F133" s="60"/>
      <c r="G133" s="85"/>
      <c r="H133" s="129">
        <f>H124+H129</f>
        <v>12850.600000000002</v>
      </c>
    </row>
  </sheetData>
  <mergeCells count="1">
    <mergeCell ref="A7:H7"/>
  </mergeCells>
  <printOptions horizontalCentered="1"/>
  <pageMargins left="0.6299212598425197" right="0.3937007874015748" top="0.511811023622047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Калашникова Ирина Александровна</cp:lastModifiedBy>
  <cp:lastPrinted>2006-03-17T13:35:12Z</cp:lastPrinted>
  <dcterms:created xsi:type="dcterms:W3CDTF">2002-11-11T07:39:40Z</dcterms:created>
  <dcterms:modified xsi:type="dcterms:W3CDTF">2006-03-20T07:16:06Z</dcterms:modified>
  <cp:category/>
  <cp:version/>
  <cp:contentType/>
  <cp:contentStatus/>
</cp:coreProperties>
</file>