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45" windowWidth="15450" windowHeight="1239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<sst xmlns="http://schemas.openxmlformats.org/spreadsheetml/2006/main" count="192" uniqueCount="190">
  <si>
    <t>Наименование доходов</t>
  </si>
  <si>
    <t xml:space="preserve">Налог на доходы физических лиц  </t>
  </si>
  <si>
    <t xml:space="preserve">Всего доходов                         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</si>
  <si>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</si>
  <si>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</si>
  <si>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</si>
  <si>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Сумма</t>
  </si>
  <si>
    <t>Доходы</t>
  </si>
  <si>
    <t>Налоги на прибыль, доходы</t>
  </si>
  <si>
    <t>Налоги на совокупный доход</t>
  </si>
  <si>
    <t>Налоги на имущество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</si>
  <si>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</si>
  <si>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</si>
  <si>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</si>
  <si>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</si>
  <si>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</si>
  <si>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Субвенции от других бюджетов бюджетной системы, в том числе:</t>
  </si>
  <si>
    <t>Платежи при пользовании природными ресурсами</t>
  </si>
  <si>
    <t>Код бюджетной классификации</t>
  </si>
  <si>
    <t>000 1 01 00000 00 0000 000</t>
  </si>
  <si>
    <t xml:space="preserve">000 1 01 02000 01 0000 110      </t>
  </si>
  <si>
    <t>000 1 06 00000 00 0000 000</t>
  </si>
  <si>
    <t>000 1 08 00000 00 0000 000</t>
  </si>
  <si>
    <t>000 1 08 03010 01 0000 110</t>
  </si>
  <si>
    <t>000 1 08 07150 01 0000 110</t>
  </si>
  <si>
    <t>000 1 14 00000 00 0000 000</t>
  </si>
  <si>
    <t>000 1 17 00000 00 0000 000</t>
  </si>
  <si>
    <t>000 1 16 00000 00 0000 140</t>
  </si>
  <si>
    <t>000 1 00 00000 00 0000 000</t>
  </si>
  <si>
    <t>000 1 06 01020 04 0000 110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</si>
  <si>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</si>
  <si>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000 1 06 06000 00 0000 110</t>
  </si>
  <si>
    <t>000 1 06 06012 04 0000 110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</si>
  <si>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Федерации, и применяемым к объектам налогообложения, расположенным в границах городских округов </t>
  </si>
  <si>
    <t>000 1 06 06022 04 0000 110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</si>
  <si>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Федерации, и применяемым к объектам налогообложения, расположенным в границах городских округов </t>
  </si>
  <si>
    <t>Государственная пошлина, сборы</t>
  </si>
  <si>
    <t>000 1 11 00000 00 0000 000</t>
  </si>
  <si>
    <t>000 1 11 05034 04 0000 120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</si>
  <si>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</si>
  <si>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</si>
  <si>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000 1 14 01040 04 0000 410</t>
  </si>
  <si>
    <t>000 1 16 90040 04 0000 140</t>
  </si>
  <si>
    <t>000 1 17 05040 04 0000 180</t>
  </si>
  <si>
    <t>000 2 00 00000 00 0000 000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</si>
  <si>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</si>
  <si>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000 1 11 09044 04 0000 120</t>
  </si>
  <si>
    <t xml:space="preserve">Поступления от штрафов, налагаемых подразделениями органов внутренних дел  </t>
  </si>
  <si>
    <t xml:space="preserve">Плата за вырубку деревьев </t>
  </si>
  <si>
    <t xml:space="preserve">Доходы от реализации инвестиционных контрактов </t>
  </si>
  <si>
    <t>000 2 02 03000 00 0000 151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</si>
  <si>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</si>
  <si>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901 2 02 03022 04 0000 151</t>
  </si>
  <si>
    <t>902 2 02 03024 04 0000 151</t>
  </si>
  <si>
    <t xml:space="preserve">Поступления от прочих штрафов </t>
  </si>
  <si>
    <t>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прав.</t>
  </si>
  <si>
    <t>Государственная пошлина за выдачу разрешения на установку рекламной конструкции</t>
  </si>
  <si>
    <t>000 2 02 01000 00 0000 000</t>
  </si>
  <si>
    <t xml:space="preserve">на выравнивание бюджетной обеспеченности </t>
  </si>
  <si>
    <t>Дотации от других бюджетов бюджетной системы,  в том числе:</t>
  </si>
  <si>
    <t>902 2 02 03029 04 0000 151</t>
  </si>
  <si>
    <t>906 2 02 01001 04 0000 151</t>
  </si>
  <si>
    <t>Безвозмездные поступления</t>
  </si>
  <si>
    <t>000 2 02 00000 00 0000 000</t>
  </si>
  <si>
    <t>тыс. руб.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</si>
  <si>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</si>
  <si>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</si>
  <si>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000 1 12  00000 00 0000 000</t>
  </si>
  <si>
    <t>Денежные взыскания (штрафы) за нарушения земельного законодательства</t>
  </si>
  <si>
    <t>Денежные взыскания (штрафы) за нарушение законодательства в области охраны окружающей среды</t>
  </si>
  <si>
    <t>на организацию оказания медицинской помощи на территории муниципального образования</t>
  </si>
  <si>
    <t>901 2 02 03015 04 0000 151</t>
  </si>
  <si>
    <t>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</si>
  <si>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 xml:space="preserve"> 000 1 14 02043 04 0000 410</t>
  </si>
  <si>
    <t>901 2 02 03024 04 0001 151</t>
  </si>
  <si>
    <t>901 2 02 03024 04 0002 151</t>
  </si>
  <si>
    <t>902 2 02 03999 04 0001 151</t>
  </si>
  <si>
    <t>901 2 02 03999 04 0001 151</t>
  </si>
  <si>
    <t>901 2 02 03999 04 0002 151</t>
  </si>
  <si>
    <t>902 2 02 03999 04 0002 151</t>
  </si>
  <si>
    <t>Плата за размещение отходов производства и потребления</t>
  </si>
  <si>
    <t>000 1 16 03010 01 6000 140</t>
  </si>
  <si>
    <t>000 1 16 03030 01 6000 140</t>
  </si>
  <si>
    <t>000 1 16 06000 01 6000 140</t>
  </si>
  <si>
    <t>000 1 16 25050 01 6000 140</t>
  </si>
  <si>
    <t>000 1 16 25060 01 6000 140</t>
  </si>
  <si>
    <t>000 1 16 90040 04 6000 140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</si>
  <si>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</si>
  <si>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 объектами</t>
  </si>
  <si>
    <t xml:space="preserve"> 000 1 12 01010 01 6000 120</t>
  </si>
  <si>
    <t xml:space="preserve"> 000 1 12 01020 01 6000 120</t>
  </si>
  <si>
    <t xml:space="preserve"> 000 1 12 01040 01 6000 120</t>
  </si>
  <si>
    <t xml:space="preserve"> 000 1 12 01030 01 6000 120</t>
  </si>
  <si>
    <t>000 1 05 02000 02 0000 110</t>
  </si>
  <si>
    <t>000 1 05 01000 01 0000 110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</si>
  <si>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</si>
  <si>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</si>
  <si>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 xml:space="preserve"> 000 1 11 05012 04 0000 120</t>
  </si>
  <si>
    <t>902 2 02 03999 04 0003 151</t>
  </si>
  <si>
    <t>Прочие поступления от денежных взысканий (штрафов) и иных сумм в возмещение ущерба, зачисляемые в бюджеты городских округов, в том числе</t>
  </si>
  <si>
    <t>Прочие неналоговые доходы бюджетов городских округов, в том числе</t>
  </si>
  <si>
    <r>
      <t>000 1 14 06012 04 0000</t>
    </r>
    <r>
      <rPr>
        <sz val="8"/>
        <color indexed="14"/>
        <rFont val="Arial"/>
        <family val="2"/>
      </rPr>
      <t xml:space="preserve"> </t>
    </r>
    <r>
      <rPr>
        <sz val="8"/>
        <rFont val="Arial"/>
        <family val="2"/>
      </rPr>
      <t>430</t>
    </r>
  </si>
  <si>
    <t xml:space="preserve">на организацию предоставления гражданам РФ, имеющим место жительства в Московской области, субсидий на оплату жилого помещения и коммунальных услуг </t>
  </si>
  <si>
    <t>на обеспечение переданных государственных полномочий по  временному хранению , комплектованию, учету и использованию архивных документов, относящихся к собственности Московской области и временно  хранящихся в муниципальных архивах</t>
  </si>
  <si>
    <t>Единый налог на вмененный доход для отдельных видов деятельности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</si>
  <si>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 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</si>
  <si>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</si>
  <si>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сбросы  загрязняющих веществ в водные объекты</t>
  </si>
  <si>
    <t>Доходы  от продажи квартир, находящихся в собственности городских округов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</si>
  <si>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 , а также штрафы, взыскание которых осуществляется на основании ранее действовавшей статьи 117   Налогового кодекса Российской Федерации</t>
  </si>
  <si>
    <t xml:space="preserve">                                                                                                                   к решению Совета депутатов</t>
  </si>
  <si>
    <t>000 1 05 04010 02 0000 110</t>
  </si>
  <si>
    <t>902 2 02 03021 04 0000 151</t>
  </si>
  <si>
    <t>000 1 17 05040 04 0001 180</t>
  </si>
  <si>
    <t>000 1 17 05040 04 0002 180</t>
  </si>
  <si>
    <t>907 2 02 03119 04 0000 151</t>
  </si>
  <si>
    <t>000 1 13  00000 00 0000 000</t>
  </si>
  <si>
    <t>Доходы от оказания платных услуг и компенсации затрат государства</t>
  </si>
  <si>
    <t>000 1 13  01994 04 0000 130</t>
  </si>
  <si>
    <t xml:space="preserve">Прочие доходы от оказания платных услуг </t>
  </si>
  <si>
    <t xml:space="preserve">Поступление доходов в  бюджет городского округа Долгопрудный на 2014 год </t>
  </si>
  <si>
    <t>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</si>
  <si>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</si>
  <si>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902 2 02 03999 04 0004 151</t>
  </si>
  <si>
    <t>на частичную компенсацию 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</si>
  <si>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на социальную поддержку беременных женщин, кормящих матерей,  детей в возрасте до трех лет, а также детей-сирот и детей, оставшихся без попечения родителей, находящихся в лечебно-профилактических учреждениях</t>
  </si>
  <si>
    <t>на выплату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</si>
  <si>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на обеспечение 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 общего образования, а также дополнительного образования в муниципальных общеобразовательных  организациях в Московской области, включая   расходы на оплату труда, приобретение учебников и учебных пособий, 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 </t>
  </si>
  <si>
    <t>на выплатувознаграждения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</si>
  <si>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000 1 03 00000 00 0000 000</t>
  </si>
  <si>
    <t>000 1 05 00000 00 0000 000</t>
  </si>
  <si>
    <t>Налоги на товары (работы, услуги), реализуемые на территории РФ</t>
  </si>
  <si>
    <r>
      <t>на финансовое обеспечение получения гражданами дошкольного, начального общего, основного общего и среднего  общего образования в частных  общеобразовательных организациях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</si>
  <si>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t>907 2 02 03070 04 0000 151</t>
  </si>
  <si>
    <t>на 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детей-сирот</t>
  </si>
  <si>
    <t>000 2 02 02000 00 0000 151</t>
  </si>
  <si>
    <t>Субсидии от других бюджетов бюджетной системы, в том числе:</t>
  </si>
  <si>
    <t>Приложение № 1</t>
  </si>
  <si>
    <t>к решению Совета депутатов</t>
  </si>
  <si>
    <t xml:space="preserve">                                                                                                                                  ( Приложение № 1</t>
  </si>
  <si>
    <t>на внедрение современных образовательных технологий</t>
  </si>
  <si>
    <t>на государственную поддержку частных дошкольных образовательных организаций в МО с целью возмещения расходов на присмотр и уход, содержание имущества и арендную плату за использование помещений</t>
  </si>
  <si>
    <t>на мероприятия по проведению капитального, текущего ремонта, ремонта и установке ограждений</t>
  </si>
  <si>
    <t xml:space="preserve">                                                                                                                  от 20.12. 2013г. № 121-нр)</t>
  </si>
  <si>
    <t>на пректирование и строительство ФОК</t>
  </si>
  <si>
    <t>000 1 03 02230 01 0000 110</t>
  </si>
  <si>
    <t>000 1 03 02240 01 0000 110</t>
  </si>
  <si>
    <t>000 1 03 022500 01 0000 110</t>
  </si>
  <si>
    <t>000 1 03 02260 01 0000 110</t>
  </si>
  <si>
    <t>Доходы от уплаты акцизов на дизельное топливо, зачисляемые в косолидированные бюджеты субъектов РФ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</si>
  <si>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</si>
  <si>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автомобильный бензин, производимый на территории РФ,   зачисляемые в консолидированные бюджеты субъектов РФ</t>
  </si>
  <si>
    <t>Доходы от уплаты акцизов на прямогонный бензин, производимый на территории РФ,  зачисляемые в консолидированные бюджеты субъектов РФ</t>
  </si>
  <si>
    <t>901 2 02 02999 04 0001 151</t>
  </si>
  <si>
    <t>902 2 02 02999 04 0001 151</t>
  </si>
  <si>
    <t>902 2 02 02999 04 0003 151</t>
  </si>
  <si>
    <t>902 2 02 02999 04 0004 151</t>
  </si>
  <si>
    <t>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</si>
  <si>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Плата за размещение нестационарных торговых объектов</t>
  </si>
  <si>
    <t>000 1 17 05040 04 0003 180</t>
  </si>
  <si>
    <t>902 2 02 02999 04 0005 151</t>
  </si>
  <si>
    <t>903 2 02 02999 04 0001 151</t>
  </si>
  <si>
    <t>на повышение заработной платы работников муниципальных учреждений в сфере образования с 1 мая 2014 года и с 1 сентября 2014 года</t>
  </si>
  <si>
    <t>на повышение заработной платы работников муниципальных учреждений в сфере культуры, физической культуры и спорта с 1 мая 2014 года и с 1 сентября 2014 года</t>
  </si>
  <si>
    <t>901 2 02 02216 04 0000 151</t>
  </si>
  <si>
    <t>на 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</t>
  </si>
  <si>
    <t>902 2 02 02999 04 0002 151</t>
  </si>
  <si>
    <t>на мероприятия по организации отдыха детей в каникулярное время</t>
  </si>
  <si>
    <t>000 1 13  02994 04 0000 130</t>
  </si>
  <si>
    <t>Прочие доходы от компенсации затрат бюджетов городских округов</t>
  </si>
  <si>
    <t>000 2 18 00000 04 0000 180</t>
  </si>
  <si>
    <t xml:space="preserve">Доходы бюджетов городских округов от возврата организациями остатков субсидий прошлых лет </t>
  </si>
  <si>
    <t>000 2 18 04010 04 0000 180</t>
  </si>
  <si>
    <t xml:space="preserve">Доходы бюджетов городских округов от возврата бюджетными учреждениями остатков субсидий прошлых лет </t>
  </si>
  <si>
    <t xml:space="preserve">Доходы бюджетов городских округов от возврата автономными учреждениями остатков субсидий прошлых лет </t>
  </si>
  <si>
    <t>000 2 18 00000 00 0000 180</t>
  </si>
  <si>
    <t>Возврат остатков субсидий и субвенций прошлых лет</t>
  </si>
  <si>
    <t>000 2 19 04000 04 0000 151</t>
  </si>
  <si>
    <t>000 2 19 00000 00 0000 151</t>
  </si>
  <si>
    <t>Возврат остатков субсидий и субвенций прошлых лет из бюджетов городских округов</t>
  </si>
  <si>
    <t>000 2 03 00000 00 0000 180</t>
  </si>
  <si>
    <t>Безвозмездные поступления от государственных (муниципальных) организаций</t>
  </si>
  <si>
    <t>000 2 03 04030 04 0000 180</t>
  </si>
  <si>
    <t>Безвозмездные поступления от государственной корпорации - Фонда содействия реформированию ЖКХ на обеспечение мероприятий по капитальному ремонту многоквартирных домов</t>
  </si>
  <si>
    <t>000 2 02 04000 00 0000 151</t>
  </si>
  <si>
    <t>Иные межбюджетные трансферты</t>
  </si>
  <si>
    <t>901 2 02 04012 04 0000 151</t>
  </si>
  <si>
    <t>межбюджетные трансфкрты, передаваемые бюджетам городских округов для компенсации дополнительных расходов, возникших в результате решений, принятых  органами власти другого уровня</t>
  </si>
  <si>
    <t>902 2 02 04012 04 0000 151</t>
  </si>
  <si>
    <t xml:space="preserve">                                                                                                                  от 26.05. 2014г. №52-нр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</si>
</sst>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00"/>
    <numFmt numFmtId="170" formatCode="_-* #,##0.0_р_._-;\-* #,##0.0_р_._-;_-* &quot;-&quot;??_р_._-;_-@_-"/>
    <numFmt numFmtId="171" formatCode="_-* #,##0.0_р_._-;\-* #,##0.0_р_._-;_-* &quot;-&quot;?_р_._-;_-@_-"/>
    <numFmt numFmtId="172" formatCode="#,##0.0"/>
    <numFmt numFmtId="173" formatCode="_-* #,##0_р_._-;\-* #,##0_р_._-;_-* &quot;-&quot;?_р_._-;_-@_-"/>
  </numFmts>
  <fonts count="43">
    <font>
      <sz val="10"/>
      <name val="Arial Cyr"/>
      <family val="0"/>
    </font>
    <font>
      <b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171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170" fontId="1" fillId="0" borderId="10" xfId="60" applyNumberFormat="1" applyFont="1" applyFill="1" applyBorder="1" applyAlignment="1">
      <alignment wrapText="1"/>
    </xf>
    <xf numFmtId="170" fontId="1" fillId="0" borderId="10" xfId="60" applyNumberFormat="1" applyFont="1" applyFill="1" applyBorder="1" applyAlignment="1">
      <alignment/>
    </xf>
    <xf numFmtId="170" fontId="5" fillId="0" borderId="10" xfId="60" applyNumberFormat="1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0" fontId="1" fillId="0" borderId="10" xfId="60" applyNumberFormat="1" applyFont="1" applyFill="1" applyBorder="1" applyAlignment="1">
      <alignment horizontal="center"/>
    </xf>
    <xf numFmtId="170" fontId="5" fillId="0" borderId="0" xfId="0" applyNumberFormat="1" applyFont="1" applyFill="1" applyAlignment="1">
      <alignment/>
    </xf>
    <xf numFmtId="171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71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/>
    </xf>
    <xf numFmtId="0" fontId="4" fillId="0" borderId="1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5" fillId="34" borderId="0" xfId="0" applyFont="1" applyFill="1" applyAlignment="1">
      <alignment/>
    </xf>
    <xf numFmtId="171" fontId="1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70" fontId="1" fillId="0" borderId="0" xfId="6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4" fontId="5" fillId="0" borderId="0" xfId="0" applyNumberFormat="1" applyFont="1" applyFill="1" applyBorder="1" applyAlignment="1">
      <alignment/>
    </xf>
    <xf numFmtId="43" fontId="5" fillId="0" borderId="0" xfId="0" applyNumberFormat="1" applyFont="1" applyFill="1" applyBorder="1" applyAlignment="1">
      <alignment/>
    </xf>
    <xf numFmtId="171" fontId="1" fillId="0" borderId="10" xfId="6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0" fontId="5" fillId="0" borderId="12" xfId="60" applyNumberFormat="1" applyFont="1" applyFill="1" applyBorder="1" applyAlignment="1">
      <alignment/>
    </xf>
    <xf numFmtId="170" fontId="5" fillId="0" borderId="13" xfId="60" applyNumberFormat="1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14" xfId="0" applyFont="1" applyFill="1" applyBorder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="120" zoomScaleNormal="120" zoomScalePageLayoutView="0" workbookViewId="0" topLeftCell="A1">
      <selection activeCell="B4" sqref="B4"/>
    </sheetView>
  </sheetViews>
  <sheetFormatPr defaultColWidth="8.875" defaultRowHeight="12.75"/>
  <cols>
    <col min="1" max="1" width="21.75390625" style="2" customWidth="1"/>
    <col min="2" max="2" width="61.125" style="2" customWidth="1"/>
    <col min="3" max="3" width="13.875" style="2" customWidth="1"/>
    <col min="4" max="4" width="8.875" style="2" hidden="1" customWidth="1"/>
    <col min="5" max="5" width="12.375" style="2" customWidth="1"/>
    <col min="6" max="6" width="13.00390625" style="2" customWidth="1"/>
    <col min="7" max="7" width="12.125" style="2" customWidth="1"/>
    <col min="8" max="16384" width="8.875" style="2" customWidth="1"/>
  </cols>
  <sheetData>
    <row r="1" spans="2:3" ht="12">
      <c r="B1" s="52" t="s">
        <v>137</v>
      </c>
      <c r="C1" s="52"/>
    </row>
    <row r="2" spans="2:3" ht="12">
      <c r="B2" s="52" t="s">
        <v>138</v>
      </c>
      <c r="C2" s="52"/>
    </row>
    <row r="3" spans="2:3" ht="12">
      <c r="B3" s="53" t="s">
        <v>189</v>
      </c>
      <c r="C3" s="53"/>
    </row>
    <row r="4" spans="2:3" ht="12">
      <c r="B4" s="41"/>
      <c r="C4" s="41"/>
    </row>
    <row r="5" spans="2:3" ht="12">
      <c r="B5" s="52" t="s">
        <v>139</v>
      </c>
      <c r="C5" s="52"/>
    </row>
    <row r="6" spans="2:3" ht="12.75" customHeight="1">
      <c r="B6" s="52" t="s">
        <v>110</v>
      </c>
      <c r="C6" s="52"/>
    </row>
    <row r="7" spans="2:3" ht="12.75" customHeight="1">
      <c r="B7" s="52" t="s">
        <v>143</v>
      </c>
      <c r="C7" s="52"/>
    </row>
    <row r="9" spans="1:3" ht="30" customHeight="1">
      <c r="A9" s="54" t="s">
        <v>120</v>
      </c>
      <c r="B9" s="55"/>
      <c r="C9" s="55"/>
    </row>
    <row r="10" spans="1:5" ht="14.25" customHeight="1">
      <c r="A10" s="3"/>
      <c r="B10" s="4"/>
      <c r="C10" s="4" t="s">
        <v>64</v>
      </c>
      <c r="E10" s="5"/>
    </row>
    <row r="11" spans="1:12" ht="26.25" customHeight="1">
      <c r="A11" s="6" t="s">
        <v>18</v>
      </c>
      <c r="B11" s="26" t="s">
        <v>0</v>
      </c>
      <c r="C11" s="6" t="s">
        <v>6</v>
      </c>
      <c r="D11" s="7"/>
      <c r="E11" s="45"/>
      <c r="F11" s="13"/>
      <c r="G11" s="13"/>
      <c r="H11" s="7"/>
      <c r="I11" s="7"/>
      <c r="J11" s="7"/>
      <c r="K11" s="7"/>
      <c r="L11" s="7"/>
    </row>
    <row r="12" spans="1:12" ht="12">
      <c r="A12" s="29" t="s">
        <v>28</v>
      </c>
      <c r="B12" s="23" t="s">
        <v>7</v>
      </c>
      <c r="C12" s="9">
        <f>C13+C20+C24+C29+C32+C37+C45+C49+C58+C42+C15</f>
        <v>1298035.2</v>
      </c>
      <c r="D12" s="7">
        <f>SUM(D13:D89)</f>
        <v>5707.8</v>
      </c>
      <c r="E12" s="36"/>
      <c r="F12" s="42"/>
      <c r="G12" s="43"/>
      <c r="H12" s="7"/>
      <c r="I12" s="7"/>
      <c r="J12" s="7"/>
      <c r="K12" s="7"/>
      <c r="L12" s="7"/>
    </row>
    <row r="13" spans="1:12" ht="12">
      <c r="A13" s="29" t="s">
        <v>19</v>
      </c>
      <c r="B13" s="23" t="s">
        <v>8</v>
      </c>
      <c r="C13" s="9">
        <f>C14</f>
        <v>351554</v>
      </c>
      <c r="D13" s="7"/>
      <c r="E13" s="7"/>
      <c r="F13" s="7"/>
      <c r="G13" s="7"/>
      <c r="H13" s="7"/>
      <c r="I13" s="7"/>
      <c r="J13" s="7"/>
      <c r="K13" s="7"/>
      <c r="L13" s="7"/>
    </row>
    <row r="14" spans="1:12" ht="18" customHeight="1">
      <c r="A14" s="31" t="s">
        <v>20</v>
      </c>
      <c r="B14" s="27" t="s">
        <v>1</v>
      </c>
      <c r="C14" s="11">
        <v>351554</v>
      </c>
      <c r="D14" s="7"/>
      <c r="E14" s="7"/>
      <c r="F14" s="7"/>
      <c r="G14" s="7"/>
      <c r="H14" s="7"/>
      <c r="I14" s="7"/>
      <c r="J14" s="7"/>
      <c r="K14" s="7"/>
      <c r="L14" s="7"/>
    </row>
    <row r="15" spans="1:12" ht="18" customHeight="1">
      <c r="A15" s="29" t="s">
        <v>129</v>
      </c>
      <c r="B15" s="23" t="s">
        <v>131</v>
      </c>
      <c r="C15" s="10">
        <f>C16+C17+C18+C19</f>
        <v>6223</v>
      </c>
      <c r="D15" s="7"/>
      <c r="E15" s="7"/>
      <c r="F15" s="7"/>
      <c r="G15" s="7"/>
      <c r="H15" s="7"/>
      <c r="I15" s="7"/>
      <c r="J15" s="7"/>
      <c r="K15" s="7"/>
      <c r="L15" s="7"/>
    </row>
    <row r="16" spans="1:12" ht="26.25" customHeight="1">
      <c r="A16" s="32" t="s">
        <v>145</v>
      </c>
      <c r="B16" s="21" t="s">
        <v>149</v>
      </c>
      <c r="C16" s="11">
        <v>2189</v>
      </c>
      <c r="D16" s="7"/>
      <c r="E16" s="7"/>
      <c r="F16" s="7"/>
      <c r="G16" s="7"/>
      <c r="H16" s="7"/>
      <c r="I16" s="7"/>
      <c r="J16" s="7"/>
      <c r="K16" s="7"/>
      <c r="L16" s="7"/>
    </row>
    <row r="17" spans="1:12" ht="36.75" customHeight="1">
      <c r="A17" s="32" t="s">
        <v>146</v>
      </c>
      <c r="B17" s="21" t="s">
        <v>150</v>
      </c>
      <c r="C17" s="11">
        <v>51</v>
      </c>
      <c r="D17" s="7"/>
      <c r="E17" s="7"/>
      <c r="F17" s="7"/>
      <c r="G17" s="7"/>
      <c r="H17" s="7"/>
      <c r="I17" s="7"/>
      <c r="J17" s="7"/>
      <c r="K17" s="7"/>
      <c r="L17" s="7"/>
    </row>
    <row r="18" spans="1:12" ht="32.25" customHeight="1">
      <c r="A18" s="32" t="s">
        <v>147</v>
      </c>
      <c r="B18" s="21" t="s">
        <v>151</v>
      </c>
      <c r="C18" s="11">
        <v>3808</v>
      </c>
      <c r="D18" s="7"/>
      <c r="E18" s="7"/>
      <c r="F18" s="7"/>
      <c r="G18" s="7"/>
      <c r="H18" s="7"/>
      <c r="I18" s="7"/>
      <c r="J18" s="7"/>
      <c r="K18" s="7"/>
      <c r="L18" s="7"/>
    </row>
    <row r="19" spans="1:12" ht="30" customHeight="1">
      <c r="A19" s="32" t="s">
        <v>148</v>
      </c>
      <c r="B19" s="21" t="s">
        <v>152</v>
      </c>
      <c r="C19" s="11">
        <v>175</v>
      </c>
      <c r="D19" s="7"/>
      <c r="E19" s="7"/>
      <c r="F19" s="7"/>
      <c r="G19" s="7"/>
      <c r="H19" s="7"/>
      <c r="I19" s="7"/>
      <c r="J19" s="7"/>
      <c r="K19" s="7"/>
      <c r="L19" s="7"/>
    </row>
    <row r="20" spans="1:12" ht="21" customHeight="1">
      <c r="A20" s="29" t="s">
        <v>130</v>
      </c>
      <c r="B20" s="25" t="s">
        <v>9</v>
      </c>
      <c r="C20" s="10">
        <f>C21+C22+C23</f>
        <v>178803</v>
      </c>
      <c r="D20" s="7"/>
      <c r="E20" s="7"/>
      <c r="F20" s="7"/>
      <c r="G20" s="7"/>
      <c r="H20" s="7"/>
      <c r="I20" s="7"/>
      <c r="J20" s="7"/>
      <c r="K20" s="7"/>
      <c r="L20" s="7"/>
    </row>
    <row r="21" spans="1:12" ht="29.25" customHeight="1">
      <c r="A21" s="32" t="s">
        <v>94</v>
      </c>
      <c r="B21" s="22" t="s">
        <v>95</v>
      </c>
      <c r="C21" s="11">
        <v>118224</v>
      </c>
      <c r="D21" s="7"/>
      <c r="E21" s="19"/>
      <c r="F21" s="7"/>
      <c r="G21" s="7"/>
      <c r="H21" s="7"/>
      <c r="I21" s="7"/>
      <c r="J21" s="7"/>
      <c r="K21" s="7"/>
      <c r="L21" s="7"/>
    </row>
    <row r="22" spans="1:12" ht="25.5" customHeight="1">
      <c r="A22" s="30" t="s">
        <v>111</v>
      </c>
      <c r="B22" s="22" t="s">
        <v>96</v>
      </c>
      <c r="C22" s="11">
        <f>2053+1000</f>
        <v>3053</v>
      </c>
      <c r="D22" s="7"/>
      <c r="E22" s="7"/>
      <c r="F22" s="7"/>
      <c r="G22" s="7"/>
      <c r="H22" s="7"/>
      <c r="I22" s="7"/>
      <c r="J22" s="7"/>
      <c r="K22" s="7"/>
      <c r="L22" s="7"/>
    </row>
    <row r="23" spans="1:12" ht="22.5" customHeight="1">
      <c r="A23" s="32" t="s">
        <v>93</v>
      </c>
      <c r="B23" s="22" t="s">
        <v>104</v>
      </c>
      <c r="C23" s="11">
        <v>57526</v>
      </c>
      <c r="D23" s="7"/>
      <c r="E23" s="7"/>
      <c r="F23" s="7"/>
      <c r="G23" s="7"/>
      <c r="H23" s="7"/>
      <c r="I23" s="7"/>
      <c r="J23" s="7"/>
      <c r="K23" s="7"/>
      <c r="L23" s="7"/>
    </row>
    <row r="24" spans="1:12" ht="15" customHeight="1">
      <c r="A24" s="29" t="s">
        <v>21</v>
      </c>
      <c r="B24" s="25" t="s">
        <v>10</v>
      </c>
      <c r="C24" s="10">
        <f>SUM(C25:C26)</f>
        <v>160065</v>
      </c>
      <c r="D24" s="7"/>
      <c r="E24" s="7"/>
      <c r="F24" s="7"/>
      <c r="G24" s="7"/>
      <c r="H24" s="7"/>
      <c r="I24" s="7"/>
      <c r="J24" s="7"/>
      <c r="K24" s="7"/>
      <c r="L24" s="7"/>
    </row>
    <row r="25" spans="1:12" ht="30.75" customHeight="1">
      <c r="A25" s="32" t="s">
        <v>29</v>
      </c>
      <c r="B25" s="21" t="s">
        <v>30</v>
      </c>
      <c r="C25" s="11">
        <v>14629</v>
      </c>
      <c r="D25" s="35"/>
      <c r="E25" s="7"/>
      <c r="F25" s="7"/>
      <c r="G25" s="7"/>
      <c r="H25" s="7"/>
      <c r="I25" s="7"/>
      <c r="J25" s="7"/>
      <c r="K25" s="7"/>
      <c r="L25" s="7"/>
    </row>
    <row r="26" spans="1:12" ht="17.25" customHeight="1">
      <c r="A26" s="29" t="s">
        <v>31</v>
      </c>
      <c r="B26" s="25" t="s">
        <v>11</v>
      </c>
      <c r="C26" s="10">
        <f>SUM(C27:C28)</f>
        <v>145436</v>
      </c>
      <c r="D26" s="7"/>
      <c r="E26" s="7"/>
      <c r="F26" s="7"/>
      <c r="G26" s="7"/>
      <c r="H26" s="7"/>
      <c r="I26" s="7"/>
      <c r="J26" s="7"/>
      <c r="K26" s="7"/>
      <c r="L26" s="7"/>
    </row>
    <row r="27" spans="1:12" ht="48.75" customHeight="1">
      <c r="A27" s="32" t="s">
        <v>32</v>
      </c>
      <c r="B27" s="21" t="s">
        <v>33</v>
      </c>
      <c r="C27" s="11">
        <v>18178</v>
      </c>
      <c r="D27" s="7"/>
      <c r="E27" s="7"/>
      <c r="F27" s="7"/>
      <c r="G27" s="7"/>
      <c r="H27" s="7"/>
      <c r="I27" s="7"/>
      <c r="J27" s="7"/>
      <c r="K27" s="7"/>
      <c r="L27" s="7"/>
    </row>
    <row r="28" spans="1:12" ht="46.5" customHeight="1">
      <c r="A28" s="32" t="s">
        <v>34</v>
      </c>
      <c r="B28" s="21" t="s">
        <v>35</v>
      </c>
      <c r="C28" s="11">
        <v>127258</v>
      </c>
      <c r="D28" s="7"/>
      <c r="E28" s="7"/>
      <c r="F28" s="7"/>
      <c r="G28" s="7"/>
      <c r="H28" s="7"/>
      <c r="I28" s="7"/>
      <c r="J28" s="7"/>
      <c r="K28" s="7"/>
      <c r="L28" s="7"/>
    </row>
    <row r="29" spans="1:12" s="12" customFormat="1" ht="18" customHeight="1">
      <c r="A29" s="29" t="s">
        <v>22</v>
      </c>
      <c r="B29" s="25" t="s">
        <v>36</v>
      </c>
      <c r="C29" s="10">
        <f>SUM(C30:C31)</f>
        <v>7532</v>
      </c>
      <c r="D29" s="8"/>
      <c r="E29" s="8"/>
      <c r="F29" s="8"/>
      <c r="G29" s="8"/>
      <c r="H29" s="8"/>
      <c r="I29" s="8"/>
      <c r="J29" s="8"/>
      <c r="K29" s="8"/>
      <c r="L29" s="8"/>
    </row>
    <row r="30" spans="1:12" ht="39" customHeight="1">
      <c r="A30" s="32" t="s">
        <v>23</v>
      </c>
      <c r="B30" s="21" t="s">
        <v>105</v>
      </c>
      <c r="C30" s="11">
        <v>7157</v>
      </c>
      <c r="D30" s="7"/>
      <c r="E30" s="13"/>
      <c r="F30" s="13"/>
      <c r="G30" s="13"/>
      <c r="H30" s="7"/>
      <c r="I30" s="7"/>
      <c r="J30" s="7"/>
      <c r="K30" s="7"/>
      <c r="L30" s="7"/>
    </row>
    <row r="31" spans="1:12" ht="27" customHeight="1">
      <c r="A31" s="32" t="s">
        <v>24</v>
      </c>
      <c r="B31" s="21" t="s">
        <v>56</v>
      </c>
      <c r="C31" s="11">
        <v>375</v>
      </c>
      <c r="D31" s="7"/>
      <c r="E31" s="17"/>
      <c r="F31" s="42"/>
      <c r="G31" s="43"/>
      <c r="H31" s="7"/>
      <c r="I31" s="7"/>
      <c r="J31" s="7"/>
      <c r="K31" s="7"/>
      <c r="L31" s="7"/>
    </row>
    <row r="32" spans="1:12" ht="28.5" customHeight="1">
      <c r="A32" s="29" t="s">
        <v>37</v>
      </c>
      <c r="B32" s="25" t="s">
        <v>12</v>
      </c>
      <c r="C32" s="10">
        <f>SUM(C33:C36)</f>
        <v>434741.7</v>
      </c>
      <c r="D32" s="7"/>
      <c r="E32" s="13"/>
      <c r="F32" s="13"/>
      <c r="G32" s="13"/>
      <c r="H32" s="7"/>
      <c r="I32" s="7"/>
      <c r="J32" s="7"/>
      <c r="K32" s="7"/>
      <c r="L32" s="7"/>
    </row>
    <row r="33" spans="1:12" ht="48.75" customHeight="1">
      <c r="A33" s="33" t="s">
        <v>97</v>
      </c>
      <c r="B33" s="21" t="s">
        <v>45</v>
      </c>
      <c r="C33" s="11">
        <f>312954+46952.7</f>
        <v>359906.7</v>
      </c>
      <c r="D33" s="7"/>
      <c r="E33" s="7"/>
      <c r="F33" s="7"/>
      <c r="G33" s="7"/>
      <c r="H33" s="7"/>
      <c r="I33" s="7"/>
      <c r="J33" s="7"/>
      <c r="K33" s="7"/>
      <c r="L33" s="7"/>
    </row>
    <row r="34" spans="1:12" ht="42.75" customHeight="1">
      <c r="A34" s="32" t="s">
        <v>38</v>
      </c>
      <c r="B34" s="21" t="s">
        <v>65</v>
      </c>
      <c r="C34" s="11">
        <v>34980</v>
      </c>
      <c r="D34" s="7"/>
      <c r="E34" s="7"/>
      <c r="F34" s="7"/>
      <c r="G34" s="7"/>
      <c r="H34" s="7"/>
      <c r="I34" s="7"/>
      <c r="J34" s="7"/>
      <c r="K34" s="7"/>
      <c r="L34" s="7"/>
    </row>
    <row r="35" spans="1:12" ht="36" customHeight="1">
      <c r="A35" s="32" t="s">
        <v>39</v>
      </c>
      <c r="B35" s="21" t="s">
        <v>40</v>
      </c>
      <c r="C35" s="11">
        <v>827</v>
      </c>
      <c r="D35" s="7"/>
      <c r="E35" s="7"/>
      <c r="F35" s="7"/>
      <c r="G35" s="7"/>
      <c r="H35" s="7"/>
      <c r="I35" s="7"/>
      <c r="J35" s="7"/>
      <c r="K35" s="7"/>
      <c r="L35" s="7"/>
    </row>
    <row r="36" spans="1:12" ht="48" customHeight="1">
      <c r="A36" s="32" t="s">
        <v>46</v>
      </c>
      <c r="B36" s="21" t="s">
        <v>106</v>
      </c>
      <c r="C36" s="11">
        <f>8700+30328</f>
        <v>39028</v>
      </c>
      <c r="D36" s="7"/>
      <c r="E36" s="7"/>
      <c r="F36" s="7"/>
      <c r="G36" s="7"/>
      <c r="H36" s="7"/>
      <c r="I36" s="7"/>
      <c r="J36" s="7"/>
      <c r="K36" s="7"/>
      <c r="L36" s="7"/>
    </row>
    <row r="37" spans="1:12" s="12" customFormat="1" ht="18" customHeight="1">
      <c r="A37" s="29" t="s">
        <v>67</v>
      </c>
      <c r="B37" s="25" t="s">
        <v>17</v>
      </c>
      <c r="C37" s="10">
        <f>SUM(C38:C41)</f>
        <v>2300</v>
      </c>
      <c r="D37" s="8"/>
      <c r="E37" s="8"/>
      <c r="F37" s="8"/>
      <c r="G37" s="8"/>
      <c r="H37" s="8"/>
      <c r="I37" s="8"/>
      <c r="J37" s="8"/>
      <c r="K37" s="8"/>
      <c r="L37" s="8"/>
    </row>
    <row r="38" spans="1:12" s="12" customFormat="1" ht="22.5" customHeight="1">
      <c r="A38" s="33" t="s">
        <v>89</v>
      </c>
      <c r="B38" s="22" t="s">
        <v>87</v>
      </c>
      <c r="C38" s="11">
        <v>205</v>
      </c>
      <c r="D38" s="8"/>
      <c r="E38" s="7"/>
      <c r="F38" s="8"/>
      <c r="G38" s="8"/>
      <c r="H38" s="8"/>
      <c r="I38" s="8"/>
      <c r="J38" s="8"/>
      <c r="K38" s="8"/>
      <c r="L38" s="8"/>
    </row>
    <row r="39" spans="1:12" s="12" customFormat="1" ht="21.75" customHeight="1">
      <c r="A39" s="33" t="s">
        <v>90</v>
      </c>
      <c r="B39" s="22" t="s">
        <v>88</v>
      </c>
      <c r="C39" s="11">
        <v>25</v>
      </c>
      <c r="D39" s="7"/>
      <c r="E39" s="7"/>
      <c r="F39" s="8"/>
      <c r="G39" s="8"/>
      <c r="H39" s="8"/>
      <c r="I39" s="8"/>
      <c r="J39" s="8"/>
      <c r="K39" s="8"/>
      <c r="L39" s="8"/>
    </row>
    <row r="40" spans="1:12" s="12" customFormat="1" ht="23.25" customHeight="1">
      <c r="A40" s="33" t="s">
        <v>92</v>
      </c>
      <c r="B40" s="22" t="s">
        <v>107</v>
      </c>
      <c r="C40" s="11">
        <v>210</v>
      </c>
      <c r="D40" s="8"/>
      <c r="E40" s="8"/>
      <c r="F40" s="8"/>
      <c r="G40" s="8"/>
      <c r="H40" s="8"/>
      <c r="I40" s="8"/>
      <c r="J40" s="8"/>
      <c r="K40" s="8"/>
      <c r="L40" s="8"/>
    </row>
    <row r="41" spans="1:12" ht="19.5" customHeight="1">
      <c r="A41" s="33" t="s">
        <v>91</v>
      </c>
      <c r="B41" s="21" t="s">
        <v>80</v>
      </c>
      <c r="C41" s="11">
        <v>1860</v>
      </c>
      <c r="D41" s="7"/>
      <c r="E41" s="7"/>
      <c r="F41" s="7"/>
      <c r="G41" s="7"/>
      <c r="H41" s="7"/>
      <c r="I41" s="7"/>
      <c r="J41" s="7"/>
      <c r="K41" s="7"/>
      <c r="L41" s="7"/>
    </row>
    <row r="42" spans="1:12" ht="19.5" customHeight="1">
      <c r="A42" s="29" t="s">
        <v>116</v>
      </c>
      <c r="B42" s="25" t="s">
        <v>117</v>
      </c>
      <c r="C42" s="10">
        <f>C43+C44</f>
        <v>13339</v>
      </c>
      <c r="D42" s="7"/>
      <c r="E42" s="7"/>
      <c r="F42" s="7"/>
      <c r="G42" s="7"/>
      <c r="H42" s="7"/>
      <c r="I42" s="7"/>
      <c r="J42" s="7"/>
      <c r="K42" s="7"/>
      <c r="L42" s="7"/>
    </row>
    <row r="43" spans="1:12" ht="19.5" customHeight="1">
      <c r="A43" s="32" t="s">
        <v>118</v>
      </c>
      <c r="B43" s="21" t="s">
        <v>119</v>
      </c>
      <c r="C43" s="11">
        <f>500+1000</f>
        <v>1500</v>
      </c>
      <c r="D43" s="7"/>
      <c r="E43" s="7"/>
      <c r="F43" s="7"/>
      <c r="G43" s="7"/>
      <c r="H43" s="7"/>
      <c r="I43" s="7"/>
      <c r="J43" s="7"/>
      <c r="K43" s="7"/>
      <c r="L43" s="7"/>
    </row>
    <row r="44" spans="1:12" ht="19.5" customHeight="1">
      <c r="A44" s="32" t="s">
        <v>168</v>
      </c>
      <c r="B44" s="21" t="s">
        <v>169</v>
      </c>
      <c r="C44" s="11">
        <v>11839</v>
      </c>
      <c r="D44" s="7"/>
      <c r="E44" s="7"/>
      <c r="F44" s="7"/>
      <c r="G44" s="7"/>
      <c r="H44" s="7"/>
      <c r="I44" s="7"/>
      <c r="J44" s="7"/>
      <c r="K44" s="7"/>
      <c r="L44" s="7"/>
    </row>
    <row r="45" spans="1:12" ht="15" customHeight="1">
      <c r="A45" s="29" t="s">
        <v>25</v>
      </c>
      <c r="B45" s="25" t="s">
        <v>13</v>
      </c>
      <c r="C45" s="10">
        <f>SUM(C46:C48)</f>
        <v>117890</v>
      </c>
      <c r="D45" s="7"/>
      <c r="E45" s="7"/>
      <c r="F45" s="7"/>
      <c r="G45" s="7"/>
      <c r="H45" s="7"/>
      <c r="I45" s="7"/>
      <c r="J45" s="7"/>
      <c r="K45" s="7"/>
      <c r="L45" s="7"/>
    </row>
    <row r="46" spans="1:12" ht="26.25" customHeight="1">
      <c r="A46" s="32" t="s">
        <v>41</v>
      </c>
      <c r="B46" s="21" t="s">
        <v>108</v>
      </c>
      <c r="C46" s="11">
        <f>40000+34000</f>
        <v>74000</v>
      </c>
      <c r="D46" s="7">
        <f>2085.3+3622.5</f>
        <v>5707.8</v>
      </c>
      <c r="E46" s="7"/>
      <c r="F46" s="7"/>
      <c r="G46" s="7"/>
      <c r="H46" s="7"/>
      <c r="I46" s="7"/>
      <c r="J46" s="7"/>
      <c r="K46" s="7"/>
      <c r="L46" s="7"/>
    </row>
    <row r="47" spans="1:12" ht="45" customHeight="1">
      <c r="A47" s="33" t="s">
        <v>73</v>
      </c>
      <c r="B47" s="21" t="s">
        <v>66</v>
      </c>
      <c r="C47" s="11">
        <v>18144</v>
      </c>
      <c r="D47" s="7"/>
      <c r="E47" s="7"/>
      <c r="F47" s="7"/>
      <c r="G47" s="7"/>
      <c r="H47" s="7"/>
      <c r="I47" s="7"/>
      <c r="J47" s="7"/>
      <c r="K47" s="7"/>
      <c r="L47" s="7"/>
    </row>
    <row r="48" spans="1:12" ht="30" customHeight="1">
      <c r="A48" s="34" t="s">
        <v>101</v>
      </c>
      <c r="B48" s="21" t="s">
        <v>51</v>
      </c>
      <c r="C48" s="11">
        <v>25746</v>
      </c>
      <c r="D48" s="7"/>
      <c r="E48" s="7"/>
      <c r="F48" s="7"/>
      <c r="G48" s="7"/>
      <c r="H48" s="7"/>
      <c r="I48" s="7"/>
      <c r="J48" s="7"/>
      <c r="K48" s="7"/>
      <c r="L48" s="7"/>
    </row>
    <row r="49" spans="1:12" ht="12">
      <c r="A49" s="29" t="s">
        <v>27</v>
      </c>
      <c r="B49" s="23" t="s">
        <v>14</v>
      </c>
      <c r="C49" s="10">
        <f>SUM(C50:C55)</f>
        <v>1896</v>
      </c>
      <c r="D49" s="7"/>
      <c r="E49" s="7"/>
      <c r="F49" s="7"/>
      <c r="G49" s="7"/>
      <c r="H49" s="7"/>
      <c r="I49" s="7"/>
      <c r="J49" s="7"/>
      <c r="K49" s="7"/>
      <c r="L49" s="7"/>
    </row>
    <row r="50" spans="1:12" ht="75.75" customHeight="1">
      <c r="A50" s="32" t="s">
        <v>81</v>
      </c>
      <c r="B50" s="21" t="s">
        <v>109</v>
      </c>
      <c r="C50" s="11">
        <v>84</v>
      </c>
      <c r="D50" s="7"/>
      <c r="E50" s="7"/>
      <c r="F50" s="7"/>
      <c r="G50" s="7"/>
      <c r="H50" s="7"/>
      <c r="I50" s="7"/>
      <c r="J50" s="7"/>
      <c r="K50" s="7"/>
      <c r="L50" s="7"/>
    </row>
    <row r="51" spans="1:12" ht="39.75" customHeight="1">
      <c r="A51" s="32" t="s">
        <v>82</v>
      </c>
      <c r="B51" s="21" t="s">
        <v>3</v>
      </c>
      <c r="C51" s="11">
        <v>20</v>
      </c>
      <c r="D51" s="7"/>
      <c r="E51" s="7"/>
      <c r="F51" s="7"/>
      <c r="G51" s="7"/>
      <c r="H51" s="7"/>
      <c r="I51" s="7"/>
      <c r="J51" s="7"/>
      <c r="K51" s="7"/>
      <c r="L51" s="7"/>
    </row>
    <row r="52" spans="1:12" ht="36.75" customHeight="1">
      <c r="A52" s="32" t="s">
        <v>83</v>
      </c>
      <c r="B52" s="21" t="s">
        <v>4</v>
      </c>
      <c r="C52" s="11">
        <v>141</v>
      </c>
      <c r="D52" s="7"/>
      <c r="E52" s="7"/>
      <c r="F52" s="7"/>
      <c r="G52" s="7"/>
      <c r="H52" s="7"/>
      <c r="I52" s="7"/>
      <c r="J52" s="7"/>
      <c r="K52" s="7"/>
      <c r="L52" s="7"/>
    </row>
    <row r="53" spans="1:12" ht="27.75" customHeight="1">
      <c r="A53" s="32" t="s">
        <v>84</v>
      </c>
      <c r="B53" s="21" t="s">
        <v>69</v>
      </c>
      <c r="C53" s="11">
        <v>328</v>
      </c>
      <c r="D53" s="7"/>
      <c r="E53" s="7"/>
      <c r="F53" s="7"/>
      <c r="G53" s="7"/>
      <c r="H53" s="7"/>
      <c r="I53" s="7"/>
      <c r="J53" s="7"/>
      <c r="K53" s="7"/>
      <c r="L53" s="7"/>
    </row>
    <row r="54" spans="1:12" ht="20.25" customHeight="1">
      <c r="A54" s="32" t="s">
        <v>85</v>
      </c>
      <c r="B54" s="21" t="s">
        <v>68</v>
      </c>
      <c r="C54" s="11">
        <v>370</v>
      </c>
      <c r="D54" s="7"/>
      <c r="E54" s="7"/>
      <c r="F54" s="7"/>
      <c r="G54" s="7"/>
      <c r="H54" s="7"/>
      <c r="I54" s="7"/>
      <c r="J54" s="7"/>
      <c r="K54" s="7"/>
      <c r="L54" s="7"/>
    </row>
    <row r="55" spans="1:12" s="12" customFormat="1" ht="40.5" customHeight="1">
      <c r="A55" s="29" t="s">
        <v>42</v>
      </c>
      <c r="B55" s="25" t="s">
        <v>99</v>
      </c>
      <c r="C55" s="10">
        <f>SUM(C56:C57)</f>
        <v>953</v>
      </c>
      <c r="D55" s="8"/>
      <c r="E55" s="8"/>
      <c r="F55" s="8"/>
      <c r="G55" s="8"/>
      <c r="H55" s="8"/>
      <c r="I55" s="8"/>
      <c r="J55" s="8"/>
      <c r="K55" s="8"/>
      <c r="L55" s="8"/>
    </row>
    <row r="56" spans="1:12" ht="19.5" customHeight="1">
      <c r="A56" s="32" t="s">
        <v>42</v>
      </c>
      <c r="B56" s="21" t="s">
        <v>54</v>
      </c>
      <c r="C56" s="11">
        <v>66</v>
      </c>
      <c r="D56" s="7"/>
      <c r="E56" s="7"/>
      <c r="F56" s="7"/>
      <c r="G56" s="7"/>
      <c r="H56" s="7"/>
      <c r="I56" s="7"/>
      <c r="J56" s="7"/>
      <c r="K56" s="7"/>
      <c r="L56" s="7"/>
    </row>
    <row r="57" spans="1:12" ht="26.25" customHeight="1">
      <c r="A57" s="32" t="s">
        <v>86</v>
      </c>
      <c r="B57" s="21" t="s">
        <v>47</v>
      </c>
      <c r="C57" s="11">
        <v>887</v>
      </c>
      <c r="D57" s="7"/>
      <c r="E57" s="7"/>
      <c r="F57" s="7"/>
      <c r="G57" s="7"/>
      <c r="H57" s="7"/>
      <c r="I57" s="7"/>
      <c r="J57" s="7"/>
      <c r="K57" s="7"/>
      <c r="L57" s="7"/>
    </row>
    <row r="58" spans="1:12" ht="12" customHeight="1">
      <c r="A58" s="29" t="s">
        <v>26</v>
      </c>
      <c r="B58" s="25" t="s">
        <v>15</v>
      </c>
      <c r="C58" s="10">
        <f>C59</f>
        <v>23691.5</v>
      </c>
      <c r="D58" s="7"/>
      <c r="E58" s="7"/>
      <c r="F58" s="7"/>
      <c r="G58" s="7"/>
      <c r="H58" s="7"/>
      <c r="I58" s="7"/>
      <c r="J58" s="7"/>
      <c r="K58" s="7"/>
      <c r="L58" s="7"/>
    </row>
    <row r="59" spans="1:12" s="12" customFormat="1" ht="24" customHeight="1">
      <c r="A59" s="29" t="s">
        <v>43</v>
      </c>
      <c r="B59" s="25" t="s">
        <v>100</v>
      </c>
      <c r="C59" s="10">
        <f>SUM(C60:C62)</f>
        <v>23691.5</v>
      </c>
      <c r="D59" s="8"/>
      <c r="E59" s="8"/>
      <c r="F59" s="8"/>
      <c r="G59" s="8"/>
      <c r="H59" s="8"/>
      <c r="I59" s="8"/>
      <c r="J59" s="8"/>
      <c r="K59" s="8"/>
      <c r="L59" s="8"/>
    </row>
    <row r="60" spans="1:12" ht="18" customHeight="1">
      <c r="A60" s="32" t="s">
        <v>113</v>
      </c>
      <c r="B60" s="28" t="s">
        <v>48</v>
      </c>
      <c r="C60" s="11">
        <f>2000+4</f>
        <v>2004</v>
      </c>
      <c r="D60" s="7"/>
      <c r="E60" s="13"/>
      <c r="F60" s="13"/>
      <c r="G60" s="13"/>
      <c r="H60" s="7"/>
      <c r="I60" s="7"/>
      <c r="J60" s="7"/>
      <c r="K60" s="7"/>
      <c r="L60" s="7"/>
    </row>
    <row r="61" spans="1:12" ht="15.75" customHeight="1">
      <c r="A61" s="32" t="s">
        <v>114</v>
      </c>
      <c r="B61" s="21" t="s">
        <v>49</v>
      </c>
      <c r="C61" s="11">
        <f>3574+6113.5</f>
        <v>9687.5</v>
      </c>
      <c r="D61" s="7"/>
      <c r="E61" s="17"/>
      <c r="F61" s="42"/>
      <c r="G61" s="43"/>
      <c r="H61" s="7"/>
      <c r="I61" s="7"/>
      <c r="J61" s="7"/>
      <c r="K61" s="7"/>
      <c r="L61" s="7"/>
    </row>
    <row r="62" spans="1:12" ht="15.75" customHeight="1">
      <c r="A62" s="32" t="s">
        <v>159</v>
      </c>
      <c r="B62" s="21" t="s">
        <v>158</v>
      </c>
      <c r="C62" s="11">
        <v>12000</v>
      </c>
      <c r="D62" s="35"/>
      <c r="E62" s="17"/>
      <c r="F62" s="42"/>
      <c r="G62" s="43"/>
      <c r="H62" s="7"/>
      <c r="I62" s="7"/>
      <c r="J62" s="7"/>
      <c r="K62" s="7"/>
      <c r="L62" s="7"/>
    </row>
    <row r="63" spans="1:12" ht="15.75" customHeight="1">
      <c r="A63" s="29" t="s">
        <v>44</v>
      </c>
      <c r="B63" s="25" t="s">
        <v>62</v>
      </c>
      <c r="C63" s="10">
        <f>C64+C95+C97+C100</f>
        <v>1154551.3</v>
      </c>
      <c r="D63" s="7"/>
      <c r="E63" s="13"/>
      <c r="F63" s="13"/>
      <c r="G63" s="17"/>
      <c r="H63" s="7"/>
      <c r="I63" s="7"/>
      <c r="J63" s="7"/>
      <c r="K63" s="7"/>
      <c r="L63" s="7"/>
    </row>
    <row r="64" spans="1:12" ht="42.75" customHeight="1">
      <c r="A64" s="29" t="s">
        <v>63</v>
      </c>
      <c r="B64" s="25" t="s">
        <v>5</v>
      </c>
      <c r="C64" s="44">
        <f>C65+C76+C67+C92</f>
        <v>1179731.3</v>
      </c>
      <c r="D64" s="7"/>
      <c r="E64" s="18"/>
      <c r="F64" s="7"/>
      <c r="G64" s="7"/>
      <c r="H64" s="7"/>
      <c r="I64" s="7"/>
      <c r="J64" s="7"/>
      <c r="K64" s="7"/>
      <c r="L64" s="7"/>
    </row>
    <row r="65" spans="1:12" ht="18" customHeight="1">
      <c r="A65" s="29" t="s">
        <v>57</v>
      </c>
      <c r="B65" s="25" t="s">
        <v>59</v>
      </c>
      <c r="C65" s="10">
        <f>SUM(C66:C66)</f>
        <v>289</v>
      </c>
      <c r="D65" s="7"/>
      <c r="E65" s="7"/>
      <c r="F65" s="7"/>
      <c r="G65" s="7"/>
      <c r="H65" s="7"/>
      <c r="I65" s="7"/>
      <c r="J65" s="7"/>
      <c r="K65" s="7"/>
      <c r="L65" s="7"/>
    </row>
    <row r="66" spans="1:12" ht="15.75" customHeight="1">
      <c r="A66" s="32" t="s">
        <v>61</v>
      </c>
      <c r="B66" s="21" t="s">
        <v>58</v>
      </c>
      <c r="C66" s="11">
        <f>293-4</f>
        <v>289</v>
      </c>
      <c r="D66" s="7"/>
      <c r="E66" s="7"/>
      <c r="F66" s="7"/>
      <c r="G66" s="7"/>
      <c r="H66" s="7"/>
      <c r="I66" s="7"/>
      <c r="J66" s="7"/>
      <c r="K66" s="7"/>
      <c r="L66" s="7"/>
    </row>
    <row r="67" spans="1:12" ht="15.75" customHeight="1">
      <c r="A67" s="29" t="s">
        <v>135</v>
      </c>
      <c r="B67" s="25" t="s">
        <v>136</v>
      </c>
      <c r="C67" s="10">
        <f>SUM(C68:C75)</f>
        <v>96426</v>
      </c>
      <c r="D67" s="7"/>
      <c r="E67" s="7"/>
      <c r="F67" s="7"/>
      <c r="G67" s="7"/>
      <c r="H67" s="7"/>
      <c r="I67" s="7"/>
      <c r="J67" s="7"/>
      <c r="K67" s="7"/>
      <c r="L67" s="7"/>
    </row>
    <row r="68" spans="1:12" ht="36.75" customHeight="1">
      <c r="A68" s="32" t="s">
        <v>164</v>
      </c>
      <c r="B68" s="50" t="s">
        <v>165</v>
      </c>
      <c r="C68" s="11">
        <v>6669</v>
      </c>
      <c r="D68" s="7"/>
      <c r="E68" s="7"/>
      <c r="F68" s="7"/>
      <c r="G68" s="7"/>
      <c r="H68" s="7"/>
      <c r="I68" s="7"/>
      <c r="J68" s="7"/>
      <c r="K68" s="7"/>
      <c r="L68" s="7"/>
    </row>
    <row r="69" spans="1:12" ht="15.75" customHeight="1">
      <c r="A69" s="32" t="s">
        <v>153</v>
      </c>
      <c r="B69" s="21" t="s">
        <v>144</v>
      </c>
      <c r="C69" s="11">
        <f>13500+29000</f>
        <v>42500</v>
      </c>
      <c r="D69" s="7"/>
      <c r="E69" s="7"/>
      <c r="F69" s="7"/>
      <c r="G69" s="7"/>
      <c r="H69" s="7"/>
      <c r="I69" s="7"/>
      <c r="J69" s="7"/>
      <c r="K69" s="7"/>
      <c r="L69" s="7"/>
    </row>
    <row r="70" spans="1:12" ht="15.75" customHeight="1">
      <c r="A70" s="32" t="s">
        <v>154</v>
      </c>
      <c r="B70" s="21" t="s">
        <v>140</v>
      </c>
      <c r="C70" s="46">
        <v>263</v>
      </c>
      <c r="D70" s="7"/>
      <c r="E70" s="7"/>
      <c r="F70" s="7"/>
      <c r="G70" s="7"/>
      <c r="H70" s="7"/>
      <c r="I70" s="7"/>
      <c r="J70" s="7"/>
      <c r="K70" s="7"/>
      <c r="L70" s="7"/>
    </row>
    <row r="71" spans="1:12" ht="27.75" customHeight="1">
      <c r="A71" s="32" t="s">
        <v>166</v>
      </c>
      <c r="B71" s="21" t="s">
        <v>167</v>
      </c>
      <c r="C71" s="33">
        <v>4575</v>
      </c>
      <c r="D71" s="51"/>
      <c r="E71" s="7"/>
      <c r="F71" s="7"/>
      <c r="G71" s="7"/>
      <c r="H71" s="7"/>
      <c r="I71" s="7"/>
      <c r="J71" s="7"/>
      <c r="K71" s="7"/>
      <c r="L71" s="7"/>
    </row>
    <row r="72" spans="1:12" ht="35.25" customHeight="1">
      <c r="A72" s="32" t="s">
        <v>155</v>
      </c>
      <c r="B72" s="21" t="s">
        <v>141</v>
      </c>
      <c r="C72" s="47">
        <v>28205</v>
      </c>
      <c r="D72" s="7"/>
      <c r="E72" s="7"/>
      <c r="F72" s="7"/>
      <c r="G72" s="7"/>
      <c r="H72" s="7"/>
      <c r="I72" s="7"/>
      <c r="J72" s="7"/>
      <c r="K72" s="7"/>
      <c r="L72" s="7"/>
    </row>
    <row r="73" spans="1:12" ht="27" customHeight="1">
      <c r="A73" s="32" t="s">
        <v>156</v>
      </c>
      <c r="B73" s="21" t="s">
        <v>142</v>
      </c>
      <c r="C73" s="11">
        <v>4874</v>
      </c>
      <c r="D73" s="7"/>
      <c r="E73" s="7"/>
      <c r="F73" s="7"/>
      <c r="G73" s="13"/>
      <c r="H73" s="49"/>
      <c r="I73" s="13"/>
      <c r="J73" s="7"/>
      <c r="K73" s="7"/>
      <c r="L73" s="7"/>
    </row>
    <row r="74" spans="1:12" ht="27" customHeight="1">
      <c r="A74" s="32" t="s">
        <v>160</v>
      </c>
      <c r="B74" s="21" t="s">
        <v>162</v>
      </c>
      <c r="C74" s="11">
        <v>3584.1</v>
      </c>
      <c r="D74" s="7"/>
      <c r="E74" s="7"/>
      <c r="F74" s="7"/>
      <c r="G74" s="13"/>
      <c r="H74" s="13"/>
      <c r="I74" s="13"/>
      <c r="J74" s="7"/>
      <c r="K74" s="7"/>
      <c r="L74" s="7"/>
    </row>
    <row r="75" spans="1:12" ht="41.25" customHeight="1">
      <c r="A75" s="32" t="s">
        <v>161</v>
      </c>
      <c r="B75" s="21" t="s">
        <v>163</v>
      </c>
      <c r="C75" s="11">
        <v>5755.9</v>
      </c>
      <c r="D75" s="7"/>
      <c r="E75" s="7"/>
      <c r="F75" s="7"/>
      <c r="G75" s="49"/>
      <c r="H75" s="13"/>
      <c r="I75" s="13"/>
      <c r="J75" s="7"/>
      <c r="K75" s="7"/>
      <c r="L75" s="7"/>
    </row>
    <row r="76" spans="1:12" ht="16.5" customHeight="1">
      <c r="A76" s="29" t="s">
        <v>50</v>
      </c>
      <c r="B76" s="25" t="s">
        <v>16</v>
      </c>
      <c r="C76" s="10">
        <f>SUM(C77:C91)</f>
        <v>1076656.3</v>
      </c>
      <c r="D76" s="7"/>
      <c r="E76" s="7"/>
      <c r="F76" s="7"/>
      <c r="G76" s="13"/>
      <c r="H76" s="13"/>
      <c r="I76" s="13"/>
      <c r="J76" s="7"/>
      <c r="K76" s="7"/>
      <c r="L76" s="7"/>
    </row>
    <row r="77" spans="1:12" ht="36.75" customHeight="1">
      <c r="A77" s="32" t="s">
        <v>71</v>
      </c>
      <c r="B77" s="22" t="s">
        <v>72</v>
      </c>
      <c r="C77" s="11">
        <f>6131-402</f>
        <v>5729</v>
      </c>
      <c r="D77" s="7"/>
      <c r="E77" s="7"/>
      <c r="F77" s="7"/>
      <c r="G77" s="13"/>
      <c r="H77" s="13"/>
      <c r="I77" s="39"/>
      <c r="J77" s="7"/>
      <c r="K77" s="7"/>
      <c r="L77" s="7"/>
    </row>
    <row r="78" spans="1:12" ht="39" customHeight="1">
      <c r="A78" s="32" t="s">
        <v>52</v>
      </c>
      <c r="B78" s="21" t="s">
        <v>102</v>
      </c>
      <c r="C78" s="11">
        <v>45447</v>
      </c>
      <c r="D78" s="7"/>
      <c r="E78" s="7"/>
      <c r="F78" s="7"/>
      <c r="G78" s="7"/>
      <c r="H78" s="7"/>
      <c r="I78" s="7"/>
      <c r="J78" s="7"/>
      <c r="K78" s="7"/>
      <c r="L78" s="7"/>
    </row>
    <row r="79" spans="1:12" ht="33" customHeight="1">
      <c r="A79" s="32" t="s">
        <v>74</v>
      </c>
      <c r="B79" s="21" t="s">
        <v>55</v>
      </c>
      <c r="C79" s="11">
        <v>2666</v>
      </c>
      <c r="D79" s="7"/>
      <c r="E79" s="7"/>
      <c r="F79" s="7"/>
      <c r="G79" s="7"/>
      <c r="H79" s="7"/>
      <c r="I79" s="7"/>
      <c r="J79" s="7"/>
      <c r="K79" s="7"/>
      <c r="L79" s="7"/>
    </row>
    <row r="80" spans="1:12" ht="45.75" customHeight="1">
      <c r="A80" s="32" t="s">
        <v>75</v>
      </c>
      <c r="B80" s="21" t="s">
        <v>103</v>
      </c>
      <c r="C80" s="11">
        <v>1934</v>
      </c>
      <c r="D80" s="7"/>
      <c r="E80" s="7"/>
      <c r="F80" s="7"/>
      <c r="G80" s="7"/>
      <c r="H80" s="7"/>
      <c r="I80" s="7"/>
      <c r="J80" s="7"/>
      <c r="K80" s="7"/>
      <c r="L80" s="7"/>
    </row>
    <row r="81" spans="1:12" ht="39.75" customHeight="1">
      <c r="A81" s="32" t="s">
        <v>77</v>
      </c>
      <c r="B81" s="21" t="s">
        <v>125</v>
      </c>
      <c r="C81" s="11">
        <v>10198</v>
      </c>
      <c r="D81" s="7"/>
      <c r="E81" s="7"/>
      <c r="F81" s="7"/>
      <c r="G81" s="7"/>
      <c r="H81" s="7"/>
      <c r="I81" s="7"/>
      <c r="J81" s="7"/>
      <c r="K81" s="7"/>
      <c r="L81" s="7"/>
    </row>
    <row r="82" spans="1:12" ht="32.25" customHeight="1">
      <c r="A82" s="32" t="s">
        <v>78</v>
      </c>
      <c r="B82" s="21" t="s">
        <v>70</v>
      </c>
      <c r="C82" s="11">
        <f>129859+3791</f>
        <v>133650</v>
      </c>
      <c r="D82" s="7"/>
      <c r="E82" s="7"/>
      <c r="F82" s="7"/>
      <c r="G82" s="7"/>
      <c r="H82" s="7"/>
      <c r="I82" s="7"/>
      <c r="J82" s="7"/>
      <c r="K82" s="7"/>
      <c r="L82" s="7"/>
    </row>
    <row r="83" spans="1:12" ht="102" customHeight="1">
      <c r="A83" s="32" t="s">
        <v>76</v>
      </c>
      <c r="B83" s="24" t="s">
        <v>127</v>
      </c>
      <c r="C83" s="11">
        <f>452129+1723+11575</f>
        <v>465427</v>
      </c>
      <c r="D83" s="7"/>
      <c r="E83" s="20"/>
      <c r="F83" s="7"/>
      <c r="G83" s="7"/>
      <c r="H83" s="7"/>
      <c r="I83" s="7"/>
      <c r="J83" s="7"/>
      <c r="K83" s="7"/>
      <c r="L83" s="7"/>
    </row>
    <row r="84" spans="1:12" ht="79.5" customHeight="1">
      <c r="A84" s="32" t="s">
        <v>79</v>
      </c>
      <c r="B84" s="21" t="s">
        <v>132</v>
      </c>
      <c r="C84" s="11">
        <f>12461+317</f>
        <v>12778</v>
      </c>
      <c r="D84" s="7"/>
      <c r="E84" s="20"/>
      <c r="F84" s="7"/>
      <c r="G84" s="7"/>
      <c r="H84" s="7"/>
      <c r="I84" s="7"/>
      <c r="J84" s="7"/>
      <c r="K84" s="7"/>
      <c r="L84" s="7"/>
    </row>
    <row r="85" spans="1:12" ht="63" customHeight="1">
      <c r="A85" s="32" t="s">
        <v>98</v>
      </c>
      <c r="B85" s="22" t="s">
        <v>121</v>
      </c>
      <c r="C85" s="11">
        <f>31269+821</f>
        <v>32090</v>
      </c>
      <c r="D85" s="7"/>
      <c r="E85" s="20"/>
      <c r="F85" s="7"/>
      <c r="G85" s="7"/>
      <c r="H85" s="7"/>
      <c r="I85" s="7"/>
      <c r="J85" s="7"/>
      <c r="K85" s="7"/>
      <c r="L85" s="7"/>
    </row>
    <row r="86" spans="1:12" ht="75" customHeight="1">
      <c r="A86" s="32" t="s">
        <v>123</v>
      </c>
      <c r="B86" s="22" t="s">
        <v>122</v>
      </c>
      <c r="C86" s="11">
        <f>282796+7370</f>
        <v>290166</v>
      </c>
      <c r="D86" s="7"/>
      <c r="E86" s="20"/>
      <c r="F86" s="7"/>
      <c r="G86" s="7"/>
      <c r="H86" s="7"/>
      <c r="I86" s="7"/>
      <c r="J86" s="7"/>
      <c r="K86" s="7"/>
      <c r="L86" s="7"/>
    </row>
    <row r="87" spans="1:12" ht="39" customHeight="1">
      <c r="A87" s="32" t="s">
        <v>112</v>
      </c>
      <c r="B87" s="22" t="s">
        <v>128</v>
      </c>
      <c r="C87" s="11">
        <v>5342</v>
      </c>
      <c r="D87" s="7"/>
      <c r="E87" s="20"/>
      <c r="F87" s="7"/>
      <c r="G87" s="7"/>
      <c r="H87" s="7"/>
      <c r="I87" s="7"/>
      <c r="J87" s="7"/>
      <c r="K87" s="7"/>
      <c r="L87" s="7"/>
    </row>
    <row r="88" spans="1:12" ht="46.5" customHeight="1">
      <c r="A88" s="32" t="s">
        <v>53</v>
      </c>
      <c r="B88" s="21" t="s">
        <v>124</v>
      </c>
      <c r="C88" s="11">
        <v>23921</v>
      </c>
      <c r="D88" s="7"/>
      <c r="E88" s="7"/>
      <c r="F88" s="7"/>
      <c r="G88" s="7"/>
      <c r="H88" s="7"/>
      <c r="I88" s="7"/>
      <c r="J88" s="7"/>
      <c r="K88" s="7"/>
      <c r="L88" s="7"/>
    </row>
    <row r="89" spans="1:12" ht="33.75" customHeight="1">
      <c r="A89" s="32" t="s">
        <v>60</v>
      </c>
      <c r="B89" s="21" t="s">
        <v>126</v>
      </c>
      <c r="C89" s="11">
        <v>31120</v>
      </c>
      <c r="D89" s="7"/>
      <c r="E89" s="7"/>
      <c r="F89" s="7"/>
      <c r="G89" s="7"/>
      <c r="H89" s="7"/>
      <c r="I89" s="7"/>
      <c r="J89" s="7"/>
      <c r="K89" s="7"/>
      <c r="L89" s="7"/>
    </row>
    <row r="90" spans="1:12" ht="46.5" customHeight="1">
      <c r="A90" s="32" t="s">
        <v>133</v>
      </c>
      <c r="B90" s="21" t="s">
        <v>134</v>
      </c>
      <c r="C90" s="11">
        <f>895.2+895.1</f>
        <v>1790.3000000000002</v>
      </c>
      <c r="D90" s="35"/>
      <c r="E90" s="35">
        <v>895.1</v>
      </c>
      <c r="F90" s="7"/>
      <c r="G90" s="7"/>
      <c r="H90" s="7"/>
      <c r="I90" s="7"/>
      <c r="J90" s="7"/>
      <c r="K90" s="7"/>
      <c r="L90" s="7"/>
    </row>
    <row r="91" spans="1:12" ht="36" customHeight="1">
      <c r="A91" s="32" t="s">
        <v>115</v>
      </c>
      <c r="B91" s="21" t="s">
        <v>157</v>
      </c>
      <c r="C91" s="11">
        <v>14398</v>
      </c>
      <c r="D91" s="7"/>
      <c r="E91" s="7"/>
      <c r="F91" s="7"/>
      <c r="G91" s="7"/>
      <c r="H91" s="7"/>
      <c r="I91" s="7"/>
      <c r="J91" s="7"/>
      <c r="K91" s="7"/>
      <c r="L91" s="7"/>
    </row>
    <row r="92" spans="1:12" ht="36" customHeight="1">
      <c r="A92" s="29" t="s">
        <v>184</v>
      </c>
      <c r="B92" s="48" t="s">
        <v>185</v>
      </c>
      <c r="C92" s="10">
        <f>C93+C94</f>
        <v>6360</v>
      </c>
      <c r="D92" s="7"/>
      <c r="E92" s="7"/>
      <c r="F92" s="7"/>
      <c r="G92" s="7"/>
      <c r="H92" s="7"/>
      <c r="I92" s="7"/>
      <c r="J92" s="7"/>
      <c r="K92" s="7"/>
      <c r="L92" s="7"/>
    </row>
    <row r="93" spans="1:12" ht="36" customHeight="1">
      <c r="A93" s="32" t="s">
        <v>186</v>
      </c>
      <c r="B93" s="21" t="s">
        <v>187</v>
      </c>
      <c r="C93" s="11">
        <v>4100</v>
      </c>
      <c r="D93" s="7"/>
      <c r="E93" s="7"/>
      <c r="F93" s="7"/>
      <c r="G93" s="7"/>
      <c r="H93" s="7"/>
      <c r="I93" s="7"/>
      <c r="J93" s="7"/>
      <c r="K93" s="7"/>
      <c r="L93" s="7"/>
    </row>
    <row r="94" spans="1:12" ht="36" customHeight="1">
      <c r="A94" s="32" t="s">
        <v>188</v>
      </c>
      <c r="B94" s="21" t="s">
        <v>187</v>
      </c>
      <c r="C94" s="11">
        <v>2260</v>
      </c>
      <c r="D94" s="7"/>
      <c r="E94" s="7"/>
      <c r="F94" s="7"/>
      <c r="G94" s="7"/>
      <c r="H94" s="7"/>
      <c r="I94" s="7"/>
      <c r="J94" s="7"/>
      <c r="K94" s="7"/>
      <c r="L94" s="7"/>
    </row>
    <row r="95" spans="1:12" ht="36" customHeight="1">
      <c r="A95" s="29" t="s">
        <v>180</v>
      </c>
      <c r="B95" s="48" t="s">
        <v>181</v>
      </c>
      <c r="C95" s="10">
        <f>C96</f>
        <v>-14626</v>
      </c>
      <c r="D95" s="7"/>
      <c r="E95" s="7"/>
      <c r="F95" s="7"/>
      <c r="G95" s="7"/>
      <c r="H95" s="7"/>
      <c r="I95" s="7"/>
      <c r="J95" s="7"/>
      <c r="K95" s="7"/>
      <c r="L95" s="7"/>
    </row>
    <row r="96" spans="1:12" ht="36" customHeight="1">
      <c r="A96" s="29" t="s">
        <v>182</v>
      </c>
      <c r="B96" s="21" t="s">
        <v>183</v>
      </c>
      <c r="C96" s="11">
        <v>-14626</v>
      </c>
      <c r="D96" s="7"/>
      <c r="E96" s="7"/>
      <c r="F96" s="7"/>
      <c r="G96" s="7"/>
      <c r="H96" s="7"/>
      <c r="I96" s="7"/>
      <c r="J96" s="7"/>
      <c r="K96" s="7"/>
      <c r="L96" s="7"/>
    </row>
    <row r="97" spans="1:12" ht="30.75" customHeight="1">
      <c r="A97" s="29" t="s">
        <v>175</v>
      </c>
      <c r="B97" s="48" t="s">
        <v>171</v>
      </c>
      <c r="C97" s="10">
        <f>C98+C99</f>
        <v>2719.2000000000003</v>
      </c>
      <c r="D97" s="7"/>
      <c r="E97" s="7"/>
      <c r="F97" s="7"/>
      <c r="G97" s="7"/>
      <c r="H97" s="7"/>
      <c r="I97" s="7"/>
      <c r="J97" s="7"/>
      <c r="K97" s="7"/>
      <c r="L97" s="7"/>
    </row>
    <row r="98" spans="1:12" ht="33" customHeight="1">
      <c r="A98" s="32" t="s">
        <v>172</v>
      </c>
      <c r="B98" s="21" t="s">
        <v>173</v>
      </c>
      <c r="C98" s="11">
        <v>2089.8</v>
      </c>
      <c r="D98" s="7"/>
      <c r="E98" s="7"/>
      <c r="F98" s="7"/>
      <c r="G98" s="7"/>
      <c r="H98" s="7"/>
      <c r="I98" s="7"/>
      <c r="J98" s="7"/>
      <c r="K98" s="7"/>
      <c r="L98" s="7"/>
    </row>
    <row r="99" spans="1:12" ht="33.75" customHeight="1">
      <c r="A99" s="32" t="s">
        <v>170</v>
      </c>
      <c r="B99" s="21" t="s">
        <v>174</v>
      </c>
      <c r="C99" s="11">
        <v>629.4</v>
      </c>
      <c r="D99" s="7"/>
      <c r="E99" s="7"/>
      <c r="F99" s="7"/>
      <c r="G99" s="7"/>
      <c r="H99" s="7"/>
      <c r="I99" s="7"/>
      <c r="J99" s="7"/>
      <c r="K99" s="7"/>
      <c r="L99" s="7"/>
    </row>
    <row r="100" spans="1:12" ht="33.75" customHeight="1">
      <c r="A100" s="29" t="s">
        <v>178</v>
      </c>
      <c r="B100" s="48" t="s">
        <v>176</v>
      </c>
      <c r="C100" s="10">
        <f>C101</f>
        <v>-13273.2</v>
      </c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33.75" customHeight="1">
      <c r="A101" s="32" t="s">
        <v>177</v>
      </c>
      <c r="B101" s="21" t="s">
        <v>179</v>
      </c>
      <c r="C101" s="11">
        <v>-13273.2</v>
      </c>
      <c r="D101" s="7"/>
      <c r="E101" s="7"/>
      <c r="F101" s="7"/>
      <c r="G101" s="19"/>
      <c r="H101" s="7"/>
      <c r="I101" s="7"/>
      <c r="J101" s="7"/>
      <c r="K101" s="7"/>
      <c r="L101" s="7"/>
    </row>
    <row r="102" spans="1:12" ht="18.75" customHeight="1">
      <c r="A102" s="32"/>
      <c r="B102" s="23" t="s">
        <v>2</v>
      </c>
      <c r="C102" s="15">
        <f>C63+C12</f>
        <v>2452586.5</v>
      </c>
      <c r="D102" s="7"/>
      <c r="E102" s="19"/>
      <c r="F102" s="7"/>
      <c r="G102" s="19"/>
      <c r="H102" s="7"/>
      <c r="I102" s="7"/>
      <c r="J102" s="7"/>
      <c r="K102" s="7"/>
      <c r="L102" s="7"/>
    </row>
    <row r="103" spans="1:12" ht="12">
      <c r="A103" s="7"/>
      <c r="B103" s="7"/>
      <c r="C103" s="16"/>
      <c r="D103" s="7"/>
      <c r="E103" s="7"/>
      <c r="F103" s="37"/>
      <c r="G103" s="37"/>
      <c r="H103" s="7"/>
      <c r="I103" s="7"/>
      <c r="J103" s="7"/>
      <c r="K103" s="7"/>
      <c r="L103" s="7"/>
    </row>
    <row r="104" spans="1:12" ht="12">
      <c r="A104" s="7"/>
      <c r="B104" s="7"/>
      <c r="C104" s="36"/>
      <c r="D104" s="13"/>
      <c r="E104" s="19"/>
      <c r="F104" s="7"/>
      <c r="G104" s="19"/>
      <c r="H104" s="7"/>
      <c r="I104" s="7"/>
      <c r="J104" s="7"/>
      <c r="K104" s="7"/>
      <c r="L104" s="7"/>
    </row>
    <row r="105" spans="1:12" ht="12">
      <c r="A105" s="7"/>
      <c r="B105" s="7"/>
      <c r="C105" s="17"/>
      <c r="D105" s="13"/>
      <c r="E105" s="7"/>
      <c r="F105" s="7"/>
      <c r="G105" s="7"/>
      <c r="H105" s="7"/>
      <c r="I105" s="7"/>
      <c r="J105" s="7"/>
      <c r="K105" s="7"/>
      <c r="L105" s="7"/>
    </row>
    <row r="106" spans="1:12" ht="12">
      <c r="A106" s="38"/>
      <c r="B106" s="39"/>
      <c r="C106" s="40"/>
      <c r="D106" s="13"/>
      <c r="E106" s="7"/>
      <c r="F106" s="7"/>
      <c r="G106" s="7"/>
      <c r="H106" s="7"/>
      <c r="I106" s="7"/>
      <c r="J106" s="7"/>
      <c r="K106" s="7"/>
      <c r="L106" s="7"/>
    </row>
    <row r="107" spans="1:12" ht="12">
      <c r="A107" s="7"/>
      <c r="B107" s="7"/>
      <c r="C107" s="13"/>
      <c r="D107" s="13"/>
      <c r="E107" s="7"/>
      <c r="F107" s="7"/>
      <c r="G107" s="7"/>
      <c r="H107" s="7"/>
      <c r="I107" s="7"/>
      <c r="J107" s="7"/>
      <c r="K107" s="7"/>
      <c r="L107" s="7"/>
    </row>
    <row r="108" spans="1:12" ht="12">
      <c r="A108" s="7"/>
      <c r="B108" s="1"/>
      <c r="C108" s="13"/>
      <c r="D108" s="13"/>
      <c r="E108" s="7"/>
      <c r="F108" s="7"/>
      <c r="G108" s="7"/>
      <c r="H108" s="7"/>
      <c r="I108" s="7"/>
      <c r="J108" s="7"/>
      <c r="K108" s="7"/>
      <c r="L108" s="7"/>
    </row>
    <row r="109" spans="1:12" ht="12">
      <c r="A109" s="7"/>
      <c r="B109" s="1"/>
      <c r="C109" s="13"/>
      <c r="D109" s="13"/>
      <c r="E109" s="7"/>
      <c r="F109" s="7"/>
      <c r="G109" s="7"/>
      <c r="H109" s="7"/>
      <c r="I109" s="7"/>
      <c r="J109" s="7"/>
      <c r="K109" s="7"/>
      <c r="L109" s="7"/>
    </row>
    <row r="110" spans="1:12" ht="12">
      <c r="A110" s="7"/>
      <c r="B110" s="7"/>
      <c r="C110" s="13"/>
      <c r="D110" s="13"/>
      <c r="E110" s="7"/>
      <c r="F110" s="7"/>
      <c r="G110" s="7"/>
      <c r="H110" s="7"/>
      <c r="I110" s="7"/>
      <c r="J110" s="7"/>
      <c r="K110" s="7"/>
      <c r="L110" s="7"/>
    </row>
    <row r="111" spans="1:12" ht="12">
      <c r="A111" s="7"/>
      <c r="B111" s="1"/>
      <c r="C111" s="13"/>
      <c r="D111" s="13"/>
      <c r="E111" s="7"/>
      <c r="F111" s="7"/>
      <c r="G111" s="7"/>
      <c r="H111" s="7"/>
      <c r="I111" s="7"/>
      <c r="J111" s="7"/>
      <c r="K111" s="7"/>
      <c r="L111" s="7"/>
    </row>
    <row r="112" spans="1:12" ht="12">
      <c r="A112" s="7"/>
      <c r="B112" s="7"/>
      <c r="C112" s="13"/>
      <c r="D112" s="13"/>
      <c r="E112" s="7"/>
      <c r="F112" s="7"/>
      <c r="G112" s="7"/>
      <c r="H112" s="7"/>
      <c r="I112" s="7"/>
      <c r="J112" s="7"/>
      <c r="K112" s="7"/>
      <c r="L112" s="7"/>
    </row>
    <row r="113" spans="1:12" ht="12">
      <c r="A113" s="7"/>
      <c r="B113" s="7"/>
      <c r="C113" s="13"/>
      <c r="D113" s="13"/>
      <c r="E113" s="7"/>
      <c r="F113" s="7"/>
      <c r="G113" s="7"/>
      <c r="H113" s="7"/>
      <c r="I113" s="7"/>
      <c r="J113" s="7"/>
      <c r="K113" s="7"/>
      <c r="L113" s="7"/>
    </row>
    <row r="114" spans="1:12" ht="12">
      <c r="A114" s="7"/>
      <c r="B114" s="7"/>
      <c r="C114" s="14"/>
      <c r="D114" s="13"/>
      <c r="E114" s="7"/>
      <c r="F114" s="7"/>
      <c r="G114" s="7"/>
      <c r="H114" s="7"/>
      <c r="I114" s="7"/>
      <c r="J114" s="7"/>
      <c r="K114" s="7"/>
      <c r="L114" s="7"/>
    </row>
    <row r="115" spans="1:12" ht="12">
      <c r="A115" s="7"/>
      <c r="B115" s="7"/>
      <c r="C115" s="13"/>
      <c r="D115" s="13"/>
      <c r="E115" s="7"/>
      <c r="F115" s="7"/>
      <c r="G115" s="7"/>
      <c r="H115" s="7"/>
      <c r="I115" s="7"/>
      <c r="J115" s="7"/>
      <c r="K115" s="7"/>
      <c r="L115" s="7"/>
    </row>
    <row r="116" spans="1:12" ht="12">
      <c r="A116" s="7"/>
      <c r="B116" s="7"/>
      <c r="C116" s="13"/>
      <c r="D116" s="13"/>
      <c r="E116" s="7"/>
      <c r="F116" s="7"/>
      <c r="G116" s="7"/>
      <c r="H116" s="7"/>
      <c r="I116" s="7"/>
      <c r="J116" s="7"/>
      <c r="K116" s="7"/>
      <c r="L116" s="7"/>
    </row>
    <row r="117" spans="1:12" ht="12">
      <c r="A117" s="7"/>
      <c r="B117" s="7"/>
      <c r="C117" s="13"/>
      <c r="D117" s="13"/>
      <c r="E117" s="7"/>
      <c r="F117" s="7"/>
      <c r="G117" s="7"/>
      <c r="H117" s="7"/>
      <c r="I117" s="7"/>
      <c r="J117" s="7"/>
      <c r="K117" s="7"/>
      <c r="L117" s="7"/>
    </row>
    <row r="118" spans="1:12" ht="12">
      <c r="A118" s="7"/>
      <c r="B118" s="7"/>
      <c r="C118" s="13"/>
      <c r="D118" s="13"/>
      <c r="E118" s="7"/>
      <c r="F118" s="7"/>
      <c r="G118" s="7"/>
      <c r="H118" s="7"/>
      <c r="I118" s="7"/>
      <c r="J118" s="7"/>
      <c r="K118" s="7"/>
      <c r="L118" s="7"/>
    </row>
    <row r="119" spans="3:4" ht="12">
      <c r="C119" s="13"/>
      <c r="D119" s="13"/>
    </row>
    <row r="120" spans="3:4" ht="12">
      <c r="C120" s="13"/>
      <c r="D120" s="13"/>
    </row>
    <row r="121" spans="3:4" ht="12">
      <c r="C121" s="13"/>
      <c r="D121" s="13"/>
    </row>
    <row r="122" spans="3:4" ht="12">
      <c r="C122" s="13"/>
      <c r="D122" s="13"/>
    </row>
    <row r="123" spans="3:4" ht="12">
      <c r="C123" s="13"/>
      <c r="D123" s="13"/>
    </row>
    <row r="124" spans="3:4" ht="12">
      <c r="C124" s="13"/>
      <c r="D124" s="13"/>
    </row>
    <row r="125" spans="3:4" ht="12">
      <c r="C125" s="13"/>
      <c r="D125" s="13"/>
    </row>
    <row r="126" spans="3:4" ht="12">
      <c r="C126" s="13"/>
      <c r="D126" s="13"/>
    </row>
    <row r="127" spans="3:4" ht="12">
      <c r="C127" s="13"/>
      <c r="D127" s="13"/>
    </row>
    <row r="128" spans="3:4" ht="12">
      <c r="C128" s="13"/>
      <c r="D128" s="13"/>
    </row>
  </sheetData>
  <sheetProtection/>
  <mergeCells count="7">
    <mergeCell ref="B1:C1"/>
    <mergeCell ref="B2:C2"/>
    <mergeCell ref="B3:C3"/>
    <mergeCell ref="A9:C9"/>
    <mergeCell ref="B6:C6"/>
    <mergeCell ref="B7:C7"/>
    <mergeCell ref="B5:C5"/>
  </mergeCells>
  <printOptions horizontalCentered="1"/>
  <pageMargins left="0.24" right="0.23" top="0.44" bottom="0.45" header="0.17" footer="0.23"/>
  <pageSetup fitToHeight="4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Демонстрационная версия</dc:creator>
  <cp:keywords/>
  <dc:description/>
  <cp:lastModifiedBy>Администрация</cp:lastModifiedBy>
  <cp:lastPrinted>2014-05-21T14:28:05Z</cp:lastPrinted>
  <dcterms:created xsi:type="dcterms:W3CDTF">2003-12-24T07:39:21Z</dcterms:created>
  <dcterms:modified xsi:type="dcterms:W3CDTF">2014-05-26T13:39:26Z</dcterms:modified>
  <cp:category/>
  <cp:version/>
  <cp:contentType/>
  <cp:contentStatus/>
</cp:coreProperties>
</file>