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'прил'!$7:$9</definedName>
    <definedName name="_xlnm.Print_Area" localSheetId="0">'прил'!$A$1:$K$98</definedName>
  </definedNames>
  <calcPr fullCalcOnLoad="1"/>
</workbook>
</file>

<file path=xl/sharedStrings.xml><?xml version="1.0" encoding="utf-8"?>
<sst xmlns="http://schemas.openxmlformats.org/spreadsheetml/2006/main" count="171" uniqueCount="93">
  <si>
    <t>Наименование программных мероприятий</t>
  </si>
  <si>
    <t>Водоснабжение</t>
  </si>
  <si>
    <t>Дождевая канализация</t>
  </si>
  <si>
    <t>Источники  финансирования</t>
  </si>
  <si>
    <t>Водоотведение</t>
  </si>
  <si>
    <t>Теплоснабжение</t>
  </si>
  <si>
    <t>Итого</t>
  </si>
  <si>
    <t>Итого по мероприятиям</t>
  </si>
  <si>
    <t>Захоронение (утилизация) ТБО</t>
  </si>
  <si>
    <t>№ п/п</t>
  </si>
  <si>
    <t>(тыс. руб.)</t>
  </si>
  <si>
    <t>Итого по мероприятиям в области водоотведения:</t>
  </si>
  <si>
    <t>Итого по мероприятиям в области дождевой канализации:</t>
  </si>
  <si>
    <t>Итого по мероприятиям в области теплоснабжения:</t>
  </si>
  <si>
    <t>Строительство водопровода Ду=250 мм, L=3000м от водовода Ду=500мм в районе ул. Госпитальная до ВЗУ мкр. "Хлебниково", ВЗУ мкр. «Шереметьевский» с переобвязкой трубопроводов ВЗУ мкр. «Хлебниково».</t>
  </si>
  <si>
    <t>Строительство водовода 2Ду=400мм, L=300м на мкр. "Водники".</t>
  </si>
  <si>
    <t>Реконструкция КНС мкр. «Хлебниково» с заменой насосного оборудования на более производительное: Q=2200 м. куб./час, с установкой механизированных решеток. Устройство систем дезодорации вентиляционных газов на КНС мкр. «Хлебниково» Q=3890 м3/час.</t>
  </si>
  <si>
    <t>Строительство напорного канализационного коллектора 2Ду=400мм, L=1800м от мкр. "Водники" с дюкером через Клязьминское водохранилище.</t>
  </si>
  <si>
    <t>Строительство 3-ей нитки напорного канализационного коллектора Ду=1000мм, L=2100мм от КНС "Котово" до СПТУ-21.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</si>
  <si>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</si>
  <si>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Строительство новой КНС в мкр. «Водники» производительностью 25000 м. куб./сутки.</t>
  </si>
  <si>
    <t>по годам: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</si>
  <si>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</si>
  <si>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Переподключение жилого поселка ОАО "ПО "ТОС" к муниципальным сетям канализации (СМР) </t>
  </si>
  <si>
    <t>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</si>
  <si>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Федеральный бюджет</t>
  </si>
  <si>
    <t>Перечень мероприятий и объемы финансирования Программы комплексного развития систем коммунальной инфраструктуры городского округа Долгопрудный на 2010-2015 годы</t>
  </si>
  <si>
    <t>Бюджет городского округа</t>
  </si>
  <si>
    <t>Строительство водопровода Ду=300мм, L=1500м в районе жилой застройки в г. Долгопрудном между пр. Пацаева и ул. Парковая.</t>
  </si>
  <si>
    <t xml:space="preserve"> 1) Перекладка участка водопровода Ду=200мм на Ду=400мм, L=1000м в г. Долгопрудном от пр. Пацаева до ул. Парковая.
 2) Строительство участков кольцевого водовода Ду=500, L=1200м в районе жилой застройки в г. Долгопрудном между пр. Пацаева и рыночной площадью.</t>
  </si>
  <si>
    <t>Строительство нового водовода Ду=600мм, L=3800м в г. Долгопрудном от Северной водопроводной станции до Лихачевского шоссе.</t>
  </si>
  <si>
    <t>Перекладка водопровода Ду=400мм на Ду=600мм, L=1500м в г. Долгопрудном от ул. Молодежная до ул. Лихачевское шоссе.</t>
  </si>
  <si>
    <t>Переподключение жилого поселка ОАО “ПО” ТОС” к муниципальным сетям водоснабжения.</t>
  </si>
  <si>
    <t xml:space="preserve">Перекладка канализационного коллектора Ду=500мм на Ду=800мм, L=1000м от камеры гашения в г. Долгопрудном по ул. Парковая до коллектора Ду=900мм по пр. Пацаева.
</t>
  </si>
  <si>
    <t>Строительство самотечных сетей канализации Ду=800мм, L=1000м в г. Долгопрудном по ул. Дирижабельная.</t>
  </si>
  <si>
    <t>Строительство магистральной сети - связки между котельными, расположенными в г. Долгопрудном по адресам: ул. Заводская - 2 и  ул. Спортивная - 3а.</t>
  </si>
  <si>
    <t>Привлеченные средства</t>
  </si>
  <si>
    <t>Устройство независимых взаимнорезервирующих источников электропитания ЦТП-8;9;10;11;12;13;14;15.</t>
  </si>
  <si>
    <t>Строительство водорегулирующего узла производительностью 40000м.куб.сутки  в составе: насосная станция 2-го подъема, резервуары запаса воды емк. 2х20000 м.куб., водозаборный узел (3 скважины) производительностью 5000 м.куб.сутки.</t>
  </si>
  <si>
    <r>
      <t xml:space="preserve">Установка </t>
    </r>
    <r>
      <rPr>
        <b/>
        <sz val="10"/>
        <rFont val="Arial"/>
        <family val="2"/>
      </rPr>
      <t xml:space="preserve">по обеззараживанию </t>
    </r>
    <r>
      <rPr>
        <sz val="10"/>
        <rFont val="Arial"/>
        <family val="2"/>
      </rPr>
      <t>питьевой воды на ВЗУ "Хлебниково", "Шереметьево".</t>
    </r>
  </si>
  <si>
    <t>Устройство независимых взаимнорезервирующих источников электропитания ВНС Хлебниково.</t>
  </si>
  <si>
    <t>Устройство независимых взаимнорезервирующих источников электропитания ВНС Шереметьевская.</t>
  </si>
  <si>
    <t>Устройство независимых взаимнорезервирующих источников электропитания ВНС Павельцево.</t>
  </si>
  <si>
    <t>Устройство независимых взаимнорезервирующих источников электропитания станции 3-го подъема г. Долгопрудный, Московское шоссе 27, Циолковского 7, Лаврентьева 21, Лихачевское шоссе 3.</t>
  </si>
  <si>
    <t>Устройство независимых взаимнорезервирующих источников электропитания станции 3-го подъема г. Долгопрудный,  Лихачевское шоссе 31, Лихачевское шоссе 11, Якорная 3, Станционная 1.</t>
  </si>
  <si>
    <t>Устройство независимых взаимнорезервирующих источников электропитания станции 3-го подъема г. Долгопрудный, Московское шоссе 59, Новый бульвар, Молодежная 14, Центральная 7.</t>
  </si>
  <si>
    <t>ПИР и строительство кольцевого водопровода и узла учета расхода и регулирования воды в мкр. Хлебниково.</t>
  </si>
  <si>
    <t>Прокладка водопровода Д=250 мм от водовода 2Д=500 мм в мкр. Хлебниково до ВЗУ Хлебниково в мкр. Хлебниково (ПИР и СМР).</t>
  </si>
  <si>
    <t>Реконструкция ВЗУ "Водники".</t>
  </si>
  <si>
    <t>Реконструкция скважин на ВЗУ "Главная".</t>
  </si>
  <si>
    <t>Строительство кольцевого водопровода Ду=500мм в г. Долгопрудном от Московского шоссе, д.59 до вновь построенного водовода 2хДу=500мм на мкр. Хлебниково L=120м, пропускной способностью 900 кубм/час (ПИР и СМР).</t>
  </si>
  <si>
    <t>Прокладка самотечного канализационного  коллектора  Ду=1200мм  в г. Долгопрудном от   СПТУ  №21   до  очистных  сооружений (ПИР  и  СМР)  (40000м3/сут.).</t>
  </si>
  <si>
    <t>Устройство независимых взаимнорезервирующих источников электропитания КНС Котово.</t>
  </si>
  <si>
    <t>Устройство независимых взаимнорезервирующих источников электропитания КНС Хлебниково, КНС 1.</t>
  </si>
  <si>
    <t>Устройство независимых взаимнорезервирующих источников электропитания очистных сооружений, КНС Водники, КНС Павельцево, КНС Шереметьевская, КНС МКК.</t>
  </si>
  <si>
    <t>Прокладка самотечного канализационного коллектора Ду=1200мм от очистных сооружений до МКАД.</t>
  </si>
  <si>
    <t>Реконструкция КНС №1 (ПИР и СМР).</t>
  </si>
  <si>
    <t>Реконструкция существующего напорного коллектора от КНС №1 до камеры гашения в г. Долгопрудном на ул. Жуковского L=470м, пропускная способность 295 куб.м/час.</t>
  </si>
  <si>
    <t>Строительство   очистных  сооружений  дождевой  канализации    в мкр. Хлебниково       (57 750м2) в районе ул. Госпитальная.</t>
  </si>
  <si>
    <t>Строительство очистных сооружений дождевой канализации в мкр. Водники.</t>
  </si>
  <si>
    <t>Строительство очистных сооружений дождевой канализации в районе ул. Московская, мкр. Хлебниково.</t>
  </si>
  <si>
    <t>Реконструкция очистных сооружений дождевой канализации в районе ОАО "МКК".</t>
  </si>
  <si>
    <t>Строительство самотечного дождевого коллектора Ду=1000мм, L=500м от мкр. "Хлебниково" до проектируемых очистных сооружений дождевой канализации в районе Госпитального городка.</t>
  </si>
  <si>
    <t>Перекладка дождевого коллектора Ду=1000мм, L=1000м в г. Долгопрудном по ул. Дирижабельная до проспекта Пацаева.</t>
  </si>
  <si>
    <t>Строительство  дождевого коллектора Ду=1000мм, L=500м до проектируемых очистных сооружений дождевой канализации в мкр. "Водники".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</si>
  <si>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</si>
  <si>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Перекладка дождевого коллектора Ду=800мм, L=800м в г. Долгопрудном по ул. Гранитная до реконструируемых очистных сооружений в районе ОАО "МКК".</t>
  </si>
  <si>
    <t>ПИР и реконструкция тепловых сетей от котельной ОАО "ДНПП"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ул.Циолковского.</t>
  </si>
  <si>
    <t>Установка  подмешивающих  насосов  с  частотным  регулированием  на  ЦТП (16 ед.)  и  монтажом  АСУТП (СМР).</t>
  </si>
  <si>
    <t>Реконструкция тепловых сетей в г. Долгопрудном от котельных по ул. Заводская, 2а; Гранитный тупик, 7; Заводская, 15.</t>
  </si>
  <si>
    <t>Устройство независимых взаимнорезервирующих источников электропитания котельных в г. Долгопрудном по ул. Речная 14, Заводская 2.</t>
  </si>
  <si>
    <t>Устройство независимых взаимнорезервирующих источников электропитания котельных в г. Долгопрудном по ул. Станционная 1, Ленинградская19, Гранитный тупик 7, мкр. "Павельцево".</t>
  </si>
  <si>
    <t>Устройство независимых взаимнорезервирующих источников электропитания ЦТП-1;2; 3;4; 5; 6; 7.</t>
  </si>
  <si>
    <t>Устройство независимых взаимнорезервирующих источников электропитания ЦТП-16;17;18;19;20;21;22;23.</t>
  </si>
  <si>
    <t>Реконструкция тепловых сетей с учетом переподключения абонентов  от котельной ОАО “ПО "ТОС”.</t>
  </si>
  <si>
    <t>Реализация проекта по реконструкции и рекультивации полигона ТБО.</t>
  </si>
  <si>
    <t>Строительство водопровода Ду=300 мм в г. Долгопрудном от Лихачевского проезда до ВЗУ "Главная" L=1070 м, пропускная способность 295 куб.м/час.</t>
  </si>
  <si>
    <t>Устройство независимых взаимнорезервирующих источников электропитания котельных в г. Долгопрудном, по ул. Спортивная 3а, Театральная 7, Заводская 15, Первомайская 40.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</si>
  <si>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</t>
  </si>
  <si>
    <t>Реконструкция канализационного коллектора  от  КНС  «Хлебниково»  до КНС «Котово»  г. Долгопрудный, Московская обл. Переходы через Клязьминское водохранилище и ул. Московская (ПИР и СМР).</t>
  </si>
  <si>
    <t>Потребность в  финансировании 2010-2015, всего</t>
  </si>
  <si>
    <t>Приобретение дизельных электростанций AKSA марка AС 825 мощностью 742 кВА (590 кВт) (2 шт.)</t>
  </si>
  <si>
    <t xml:space="preserve">Строительство  очистных  сооружений  дождевой  канализации  в  районе Котовского затона (ПИР и СМР). </t>
  </si>
  <si>
    <t>Приложение № 1</t>
  </si>
  <si>
    <t xml:space="preserve">Прокладка циркуляционного трубопровода ГВС к жилым домам №№ 20,22,24,26,28 по ул. Первомайская, №№ 16,17,19,20,21,22 по ул. Менделеева, №№ 19,21 по Московскому шоссе </t>
  </si>
  <si>
    <t>Строительство канализационной сети ДНТ "Шереметьевский - 1"</t>
  </si>
  <si>
    <t>Итого по мероприятиям в области водоснабжения:</t>
  </si>
  <si>
    <t>Областной бюджет</t>
  </si>
  <si>
    <t>Приобретение дизель-генераторной установки SDMO D330 IV мощностью 300 кВА (1 шт.)</t>
  </si>
  <si>
    <t>(Приложение к Программе)</t>
  </si>
  <si>
    <t xml:space="preserve">Прокладка циркуляционного трубопровода ГВС к жилым домам №№20, 22, 24, 26, 28 по ул. Первомайская; №№ 17, 16, 19, 20, 21, 22 по ул. Менделеевская; №№ 19,21 по Московскому шоссе, №№ 7,9 по Лихачевскому проезду </t>
  </si>
  <si>
    <t>Строительство  городских очистных  сооружений  дождевой  канализации  в районе  полигона ТБО, в т.ч. строительство самотечного канализационного коллектора от очистных сооружений до точки сброса в районе р. Бусинка г. Долгопрудного Московской области".</t>
  </si>
  <si>
    <t>к решению Совета депутатов от 26.04. 2012г.  №55-нр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</si>
</sst>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0" fillId="0" borderId="1" xfId="2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" fillId="0" borderId="1" xfId="2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1" fontId="0" fillId="0" borderId="1" xfId="2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 wrapText="1"/>
    </xf>
    <xf numFmtId="43" fontId="0" fillId="0" borderId="1" xfId="20" applyNumberFormat="1" applyFont="1" applyFill="1" applyBorder="1" applyAlignment="1">
      <alignment horizontal="right" vertical="center" wrapText="1"/>
    </xf>
    <xf numFmtId="4" fontId="0" fillId="0" borderId="1" xfId="20" applyNumberFormat="1" applyFont="1" applyFill="1" applyBorder="1" applyAlignment="1">
      <alignment horizontal="right" vertical="center" wrapText="1"/>
    </xf>
    <xf numFmtId="172" fontId="0" fillId="0" borderId="1" xfId="20" applyNumberFormat="1" applyFont="1" applyFill="1" applyBorder="1" applyAlignment="1">
      <alignment horizontal="right" vertical="center" wrapText="1"/>
    </xf>
    <xf numFmtId="171" fontId="0" fillId="0" borderId="1" xfId="20" applyFont="1" applyFill="1" applyBorder="1" applyAlignment="1">
      <alignment horizontal="right" vertical="center" wrapText="1"/>
    </xf>
    <xf numFmtId="0" fontId="0" fillId="0" borderId="1" xfId="2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1" fontId="0" fillId="2" borderId="1" xfId="20" applyFont="1" applyFill="1" applyBorder="1" applyAlignment="1">
      <alignment horizontal="left" vertical="center" wrapText="1"/>
    </xf>
    <xf numFmtId="171" fontId="1" fillId="2" borderId="1" xfId="20" applyFont="1" applyFill="1" applyBorder="1" applyAlignment="1">
      <alignment horizontal="center" vertical="center" wrapText="1"/>
    </xf>
    <xf numFmtId="171" fontId="0" fillId="2" borderId="1" xfId="20" applyFont="1" applyFill="1" applyBorder="1" applyAlignment="1">
      <alignment horizontal="center" vertical="center" wrapText="1"/>
    </xf>
    <xf numFmtId="4" fontId="1" fillId="2" borderId="1" xfId="20" applyNumberFormat="1" applyFont="1" applyFill="1" applyBorder="1" applyAlignment="1">
      <alignment horizontal="right" vertical="center" wrapText="1"/>
    </xf>
    <xf numFmtId="43" fontId="0" fillId="2" borderId="1" xfId="2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1" fontId="0" fillId="2" borderId="1" xfId="20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4" fontId="1" fillId="2" borderId="3" xfId="2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71" fontId="0" fillId="0" borderId="1" xfId="20" applyFont="1" applyFill="1" applyBorder="1" applyAlignment="1">
      <alignment horizontal="left" vertical="center" wrapText="1"/>
    </xf>
    <xf numFmtId="171" fontId="1" fillId="2" borderId="1" xfId="2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1" fontId="0" fillId="0" borderId="6" xfId="20" applyFont="1" applyFill="1" applyBorder="1" applyAlignment="1">
      <alignment horizontal="left" vertical="center" wrapText="1"/>
    </xf>
    <xf numFmtId="171" fontId="0" fillId="0" borderId="3" xfId="20" applyFont="1" applyFill="1" applyBorder="1" applyAlignment="1">
      <alignment horizontal="left" vertical="center" wrapText="1"/>
    </xf>
    <xf numFmtId="171" fontId="1" fillId="2" borderId="6" xfId="20" applyFont="1" applyFill="1" applyBorder="1" applyAlignment="1">
      <alignment horizontal="center" vertical="center" wrapText="1"/>
    </xf>
    <xf numFmtId="171" fontId="1" fillId="2" borderId="3" xfId="2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3" fillId="0" borderId="1" xfId="20" applyFont="1" applyBorder="1" applyAlignment="1">
      <alignment horizontal="center" vertical="center" wrapText="1"/>
    </xf>
    <xf numFmtId="171" fontId="1" fillId="0" borderId="1" xfId="20" applyFont="1" applyBorder="1" applyAlignment="1">
      <alignment horizontal="center" vertical="center"/>
    </xf>
    <xf numFmtId="171" fontId="1" fillId="0" borderId="1" xfId="2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0" fillId="0" borderId="6" xfId="2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1" fillId="0" borderId="6" xfId="20" applyFont="1" applyFill="1" applyBorder="1" applyAlignment="1">
      <alignment horizontal="center" vertical="center" wrapText="1"/>
    </xf>
    <xf numFmtId="171" fontId="1" fillId="2" borderId="6" xfId="20" applyFont="1" applyFill="1" applyBorder="1" applyAlignment="1">
      <alignment vertical="center" wrapText="1"/>
    </xf>
    <xf numFmtId="171" fontId="1" fillId="2" borderId="3" xfId="20" applyFont="1" applyFill="1" applyBorder="1" applyAlignment="1">
      <alignment vertical="center" wrapText="1"/>
    </xf>
    <xf numFmtId="4" fontId="1" fillId="2" borderId="6" xfId="20" applyNumberFormat="1" applyFont="1" applyFill="1" applyBorder="1" applyAlignment="1">
      <alignment horizontal="center" vertical="center" wrapText="1"/>
    </xf>
    <xf numFmtId="4" fontId="1" fillId="2" borderId="3" xfId="2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tabSelected="1" view="pageBreakPreview" zoomScale="75" zoomScaleSheetLayoutView="75" workbookViewId="0" topLeftCell="A1">
      <pane ySplit="9" topLeftCell="BM88" activePane="bottomLeft" state="frozen"/>
      <selection pane="topLeft" activeCell="A1" sqref="A1"/>
      <selection pane="bottomLeft" activeCell="H2" sqref="H2:K2"/>
    </sheetView>
  </sheetViews>
  <sheetFormatPr defaultColWidth="9.140625" defaultRowHeight="12.75"/>
  <cols>
    <col min="1" max="1" width="7.8515625" style="18" customWidth="1"/>
    <col min="2" max="2" width="39.140625" style="18" customWidth="1"/>
    <col min="3" max="3" width="15.8515625" style="19" customWidth="1"/>
    <col min="4" max="4" width="15.57421875" style="18" customWidth="1"/>
    <col min="5" max="5" width="14.8515625" style="20" customWidth="1"/>
    <col min="6" max="6" width="14.421875" style="18" customWidth="1"/>
    <col min="7" max="7" width="14.7109375" style="18" customWidth="1"/>
    <col min="8" max="8" width="15.7109375" style="18" customWidth="1"/>
    <col min="9" max="9" width="16.140625" style="18" customWidth="1"/>
    <col min="10" max="10" width="17.7109375" style="18" customWidth="1"/>
    <col min="11" max="11" width="17.57421875" style="18" customWidth="1"/>
    <col min="12" max="12" width="16.28125" style="18" customWidth="1"/>
    <col min="13" max="41" width="9.140625" style="18" customWidth="1"/>
    <col min="42" max="16384" width="9.140625" style="9" customWidth="1"/>
  </cols>
  <sheetData>
    <row r="1" spans="8:11" ht="12.75">
      <c r="H1" s="58" t="s">
        <v>83</v>
      </c>
      <c r="I1" s="58"/>
      <c r="J1" s="58"/>
      <c r="K1" s="58"/>
    </row>
    <row r="2" spans="1:41" s="6" customFormat="1" ht="24.75" customHeight="1">
      <c r="A2" s="16"/>
      <c r="B2" s="82"/>
      <c r="C2" s="82"/>
      <c r="D2" s="82"/>
      <c r="E2" s="82"/>
      <c r="H2" s="53" t="s">
        <v>92</v>
      </c>
      <c r="I2" s="54"/>
      <c r="J2" s="54"/>
      <c r="K2" s="54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s="6" customFormat="1" ht="21.75" customHeight="1">
      <c r="A3" s="16"/>
      <c r="H3" s="55" t="s">
        <v>89</v>
      </c>
      <c r="I3" s="56"/>
      <c r="J3" s="56"/>
      <c r="K3" s="5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7" customFormat="1" ht="15" customHeight="1">
      <c r="A4" s="17"/>
      <c r="B4" s="83"/>
      <c r="C4" s="83"/>
      <c r="D4" s="83"/>
      <c r="E4" s="83"/>
      <c r="H4" s="78"/>
      <c r="I4" s="79"/>
      <c r="J4" s="79"/>
      <c r="K4" s="7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7" customFormat="1" ht="33.75" customHeight="1">
      <c r="A5" s="81" t="s">
        <v>26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7" customFormat="1" ht="16.5" customHeight="1">
      <c r="A6" s="17"/>
      <c r="B6" s="21"/>
      <c r="C6" s="22"/>
      <c r="D6" s="21"/>
      <c r="E6" s="23"/>
      <c r="F6" s="17"/>
      <c r="H6" s="17"/>
      <c r="I6" s="17"/>
      <c r="J6" s="17"/>
      <c r="K6" s="17" t="s">
        <v>10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1" customFormat="1" ht="24.75" customHeight="1">
      <c r="A7" s="52" t="s">
        <v>9</v>
      </c>
      <c r="B7" s="52" t="s">
        <v>0</v>
      </c>
      <c r="C7" s="84" t="s">
        <v>80</v>
      </c>
      <c r="D7" s="52" t="s">
        <v>3</v>
      </c>
      <c r="E7" s="52" t="s">
        <v>21</v>
      </c>
      <c r="F7" s="52"/>
      <c r="G7" s="52"/>
      <c r="H7" s="52"/>
      <c r="I7" s="52"/>
      <c r="J7" s="52"/>
      <c r="K7" s="5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7" customFormat="1" ht="30" customHeight="1">
      <c r="A8" s="52"/>
      <c r="B8" s="52"/>
      <c r="C8" s="84"/>
      <c r="D8" s="52"/>
      <c r="E8" s="4" t="s">
        <v>6</v>
      </c>
      <c r="F8" s="2">
        <v>2010</v>
      </c>
      <c r="G8" s="2">
        <v>2011</v>
      </c>
      <c r="H8" s="14">
        <v>2012</v>
      </c>
      <c r="I8" s="14">
        <v>2013</v>
      </c>
      <c r="J8" s="14">
        <v>2014</v>
      </c>
      <c r="K8" s="14">
        <v>2015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7" customFormat="1" ht="12.75">
      <c r="A9" s="24">
        <v>1</v>
      </c>
      <c r="B9" s="24">
        <v>2</v>
      </c>
      <c r="C9" s="8">
        <v>3</v>
      </c>
      <c r="D9" s="24">
        <v>4</v>
      </c>
      <c r="E9" s="24">
        <v>5</v>
      </c>
      <c r="F9" s="24">
        <v>6</v>
      </c>
      <c r="G9" s="24">
        <v>7</v>
      </c>
      <c r="H9" s="14">
        <v>8</v>
      </c>
      <c r="I9" s="14">
        <v>9</v>
      </c>
      <c r="J9" s="14">
        <v>10</v>
      </c>
      <c r="K9" s="14">
        <v>11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11" ht="12.75">
      <c r="A10" s="80" t="s">
        <v>1</v>
      </c>
      <c r="B10" s="80"/>
      <c r="C10" s="80"/>
      <c r="D10" s="80"/>
      <c r="E10" s="80"/>
      <c r="F10" s="80"/>
      <c r="G10" s="80"/>
      <c r="H10" s="13"/>
      <c r="I10" s="13"/>
      <c r="J10" s="13"/>
      <c r="K10" s="13"/>
    </row>
    <row r="11" spans="1:11" ht="102.75" customHeight="1">
      <c r="A11" s="38">
        <v>1</v>
      </c>
      <c r="B11" s="15" t="s">
        <v>38</v>
      </c>
      <c r="C11" s="45">
        <f aca="true" t="shared" si="0" ref="C11:C20">E11</f>
        <v>700000</v>
      </c>
      <c r="D11" s="5" t="s">
        <v>36</v>
      </c>
      <c r="E11" s="28">
        <f>G11+F11+H11+I11+J11+K11</f>
        <v>700000</v>
      </c>
      <c r="F11" s="29">
        <v>0</v>
      </c>
      <c r="G11" s="29">
        <v>0</v>
      </c>
      <c r="H11" s="29">
        <v>70000</v>
      </c>
      <c r="I11" s="29">
        <v>315000</v>
      </c>
      <c r="J11" s="29">
        <v>315000</v>
      </c>
      <c r="K11" s="29">
        <v>0</v>
      </c>
    </row>
    <row r="12" spans="1:41" s="26" customFormat="1" ht="41.25" customHeight="1">
      <c r="A12" s="38">
        <v>2</v>
      </c>
      <c r="B12" s="15" t="s">
        <v>39</v>
      </c>
      <c r="C12" s="45">
        <f t="shared" si="0"/>
        <v>9000</v>
      </c>
      <c r="D12" s="5" t="s">
        <v>36</v>
      </c>
      <c r="E12" s="28">
        <f aca="true" t="shared" si="1" ref="E12:E29">G12+F12+H12+I12+J12+K12</f>
        <v>9000</v>
      </c>
      <c r="F12" s="29">
        <v>0</v>
      </c>
      <c r="G12" s="29">
        <v>0</v>
      </c>
      <c r="H12" s="30">
        <v>9000</v>
      </c>
      <c r="I12" s="29">
        <v>0</v>
      </c>
      <c r="J12" s="29">
        <v>0</v>
      </c>
      <c r="K12" s="29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26" customFormat="1" ht="38.25">
      <c r="A13" s="38">
        <v>3</v>
      </c>
      <c r="B13" s="15" t="s">
        <v>40</v>
      </c>
      <c r="C13" s="45">
        <f t="shared" si="0"/>
        <v>550</v>
      </c>
      <c r="D13" s="5" t="s">
        <v>36</v>
      </c>
      <c r="E13" s="28">
        <f aca="true" t="shared" si="2" ref="E13:E18">G13+H13+I13+J13+K13</f>
        <v>550</v>
      </c>
      <c r="F13" s="29">
        <v>0</v>
      </c>
      <c r="G13" s="29">
        <v>0</v>
      </c>
      <c r="H13" s="30">
        <v>550</v>
      </c>
      <c r="I13" s="29">
        <v>0</v>
      </c>
      <c r="J13" s="29">
        <v>0</v>
      </c>
      <c r="K13" s="29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6" customFormat="1" ht="38.25">
      <c r="A14" s="38">
        <v>4</v>
      </c>
      <c r="B14" s="15" t="s">
        <v>41</v>
      </c>
      <c r="C14" s="45">
        <f t="shared" si="0"/>
        <v>400</v>
      </c>
      <c r="D14" s="5" t="s">
        <v>36</v>
      </c>
      <c r="E14" s="28">
        <f t="shared" si="2"/>
        <v>400</v>
      </c>
      <c r="F14" s="29">
        <v>0</v>
      </c>
      <c r="G14" s="29">
        <v>0</v>
      </c>
      <c r="H14" s="30">
        <v>400</v>
      </c>
      <c r="I14" s="29">
        <v>0</v>
      </c>
      <c r="J14" s="29">
        <v>0</v>
      </c>
      <c r="K14" s="29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26" customFormat="1" ht="38.25">
      <c r="A15" s="38">
        <v>5</v>
      </c>
      <c r="B15" s="15" t="s">
        <v>42</v>
      </c>
      <c r="C15" s="45">
        <f t="shared" si="0"/>
        <v>300</v>
      </c>
      <c r="D15" s="5" t="s">
        <v>36</v>
      </c>
      <c r="E15" s="28">
        <f t="shared" si="2"/>
        <v>300</v>
      </c>
      <c r="F15" s="29">
        <v>0</v>
      </c>
      <c r="G15" s="29">
        <v>0</v>
      </c>
      <c r="H15" s="30">
        <v>300</v>
      </c>
      <c r="I15" s="29">
        <v>0</v>
      </c>
      <c r="J15" s="29">
        <v>0</v>
      </c>
      <c r="K15" s="29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26" customFormat="1" ht="76.5">
      <c r="A16" s="38">
        <v>6</v>
      </c>
      <c r="B16" s="15" t="s">
        <v>43</v>
      </c>
      <c r="C16" s="45">
        <f t="shared" si="0"/>
        <v>400</v>
      </c>
      <c r="D16" s="5" t="s">
        <v>36</v>
      </c>
      <c r="E16" s="28">
        <f t="shared" si="2"/>
        <v>400</v>
      </c>
      <c r="F16" s="29">
        <v>0</v>
      </c>
      <c r="G16" s="29">
        <v>0</v>
      </c>
      <c r="H16" s="30">
        <v>400</v>
      </c>
      <c r="I16" s="29">
        <v>0</v>
      </c>
      <c r="J16" s="29">
        <v>0</v>
      </c>
      <c r="K16" s="29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26" customFormat="1" ht="76.5">
      <c r="A17" s="38">
        <v>7</v>
      </c>
      <c r="B17" s="15" t="s">
        <v>44</v>
      </c>
      <c r="C17" s="45">
        <f t="shared" si="0"/>
        <v>400</v>
      </c>
      <c r="D17" s="5" t="s">
        <v>36</v>
      </c>
      <c r="E17" s="28">
        <f t="shared" si="2"/>
        <v>400</v>
      </c>
      <c r="F17" s="29">
        <v>0</v>
      </c>
      <c r="G17" s="29">
        <v>0</v>
      </c>
      <c r="H17" s="30">
        <v>400</v>
      </c>
      <c r="I17" s="29">
        <v>0</v>
      </c>
      <c r="J17" s="29">
        <v>0</v>
      </c>
      <c r="K17" s="29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6" customFormat="1" ht="76.5">
      <c r="A18" s="38">
        <v>8</v>
      </c>
      <c r="B18" s="15" t="s">
        <v>45</v>
      </c>
      <c r="C18" s="45">
        <f t="shared" si="0"/>
        <v>500</v>
      </c>
      <c r="D18" s="5" t="s">
        <v>36</v>
      </c>
      <c r="E18" s="28">
        <f t="shared" si="2"/>
        <v>500</v>
      </c>
      <c r="F18" s="29">
        <v>0</v>
      </c>
      <c r="G18" s="29">
        <v>0</v>
      </c>
      <c r="H18" s="30">
        <v>500</v>
      </c>
      <c r="I18" s="29">
        <v>0</v>
      </c>
      <c r="J18" s="29">
        <v>0</v>
      </c>
      <c r="K18" s="29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6" customFormat="1" ht="38.25">
      <c r="A19" s="38">
        <v>9</v>
      </c>
      <c r="B19" s="15" t="s">
        <v>46</v>
      </c>
      <c r="C19" s="45">
        <f t="shared" si="0"/>
        <v>7938.5</v>
      </c>
      <c r="D19" s="5" t="s">
        <v>36</v>
      </c>
      <c r="E19" s="28">
        <f t="shared" si="1"/>
        <v>7938.5</v>
      </c>
      <c r="F19" s="30">
        <v>1534.15</v>
      </c>
      <c r="G19" s="29">
        <v>6404.35</v>
      </c>
      <c r="H19" s="29">
        <v>0</v>
      </c>
      <c r="I19" s="29">
        <v>0</v>
      </c>
      <c r="J19" s="29">
        <v>0</v>
      </c>
      <c r="K19" s="29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26" customFormat="1" ht="51">
      <c r="A20" s="38">
        <v>10</v>
      </c>
      <c r="B20" s="15" t="s">
        <v>47</v>
      </c>
      <c r="C20" s="45">
        <f t="shared" si="0"/>
        <v>9650.87</v>
      </c>
      <c r="D20" s="5" t="s">
        <v>36</v>
      </c>
      <c r="E20" s="28">
        <f t="shared" si="1"/>
        <v>9650.87</v>
      </c>
      <c r="F20" s="30">
        <v>9650.87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5" s="12" customFormat="1" ht="25.5">
      <c r="A21" s="34">
        <v>11</v>
      </c>
      <c r="B21" s="15" t="s">
        <v>48</v>
      </c>
      <c r="C21" s="45">
        <f>E21</f>
        <v>60000</v>
      </c>
      <c r="D21" s="5" t="s">
        <v>36</v>
      </c>
      <c r="E21" s="28">
        <f t="shared" si="1"/>
        <v>60000</v>
      </c>
      <c r="F21" s="29">
        <v>0</v>
      </c>
      <c r="G21" s="30">
        <v>30000</v>
      </c>
      <c r="H21" s="29">
        <v>30000</v>
      </c>
      <c r="I21" s="29">
        <v>0</v>
      </c>
      <c r="J21" s="29">
        <v>0</v>
      </c>
      <c r="K21" s="29">
        <v>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11" s="11" customFormat="1" ht="51">
      <c r="A22" s="34">
        <v>12</v>
      </c>
      <c r="B22" s="15" t="s">
        <v>28</v>
      </c>
      <c r="C22" s="45">
        <v>55400</v>
      </c>
      <c r="D22" s="5" t="s">
        <v>36</v>
      </c>
      <c r="E22" s="28">
        <f>H22+I22+J22+K22</f>
        <v>55400</v>
      </c>
      <c r="F22" s="29">
        <v>0</v>
      </c>
      <c r="G22" s="29">
        <v>0</v>
      </c>
      <c r="H22" s="29">
        <v>13850</v>
      </c>
      <c r="I22" s="29">
        <v>13850</v>
      </c>
      <c r="J22" s="29">
        <v>13850</v>
      </c>
      <c r="K22" s="29">
        <v>13850</v>
      </c>
    </row>
    <row r="23" spans="1:11" s="11" customFormat="1" ht="120" customHeight="1">
      <c r="A23" s="34">
        <v>13</v>
      </c>
      <c r="B23" s="33" t="s">
        <v>29</v>
      </c>
      <c r="C23" s="45">
        <f>E23</f>
        <v>85600</v>
      </c>
      <c r="D23" s="5" t="s">
        <v>36</v>
      </c>
      <c r="E23" s="28">
        <f t="shared" si="1"/>
        <v>85600</v>
      </c>
      <c r="F23" s="29">
        <v>0</v>
      </c>
      <c r="G23" s="29">
        <v>0</v>
      </c>
      <c r="H23" s="29">
        <v>85600</v>
      </c>
      <c r="I23" s="29">
        <v>0</v>
      </c>
      <c r="J23" s="29">
        <v>0</v>
      </c>
      <c r="K23" s="29">
        <v>0</v>
      </c>
    </row>
    <row r="24" spans="1:11" s="11" customFormat="1" ht="76.5">
      <c r="A24" s="34">
        <v>14</v>
      </c>
      <c r="B24" s="15" t="s">
        <v>14</v>
      </c>
      <c r="C24" s="45">
        <f>E24</f>
        <v>23100</v>
      </c>
      <c r="D24" s="5" t="s">
        <v>36</v>
      </c>
      <c r="E24" s="28">
        <f t="shared" si="1"/>
        <v>23100</v>
      </c>
      <c r="F24" s="29">
        <v>0</v>
      </c>
      <c r="G24" s="29">
        <v>0</v>
      </c>
      <c r="H24" s="29">
        <v>23100</v>
      </c>
      <c r="I24" s="29">
        <v>0</v>
      </c>
      <c r="J24" s="29">
        <v>0</v>
      </c>
      <c r="K24" s="29">
        <v>0</v>
      </c>
    </row>
    <row r="25" spans="1:11" s="11" customFormat="1" ht="51">
      <c r="A25" s="34">
        <v>15</v>
      </c>
      <c r="B25" s="15" t="s">
        <v>30</v>
      </c>
      <c r="C25" s="45">
        <f>E25</f>
        <v>153900</v>
      </c>
      <c r="D25" s="5" t="s">
        <v>36</v>
      </c>
      <c r="E25" s="28">
        <f>H25+I25+J25+K25</f>
        <v>153900</v>
      </c>
      <c r="F25" s="29">
        <v>0</v>
      </c>
      <c r="G25" s="29">
        <v>0</v>
      </c>
      <c r="H25" s="29">
        <v>38475</v>
      </c>
      <c r="I25" s="29">
        <v>38475</v>
      </c>
      <c r="J25" s="29">
        <v>38475</v>
      </c>
      <c r="K25" s="29">
        <v>38475</v>
      </c>
    </row>
    <row r="26" spans="1:11" s="11" customFormat="1" ht="25.5">
      <c r="A26" s="34">
        <v>16</v>
      </c>
      <c r="B26" s="15" t="s">
        <v>15</v>
      </c>
      <c r="C26" s="45">
        <f>E26</f>
        <v>22200</v>
      </c>
      <c r="D26" s="5" t="s">
        <v>36</v>
      </c>
      <c r="E26" s="28">
        <f t="shared" si="1"/>
        <v>22200</v>
      </c>
      <c r="F26" s="29">
        <v>0</v>
      </c>
      <c r="G26" s="30"/>
      <c r="H26" s="30">
        <v>5550</v>
      </c>
      <c r="I26" s="29">
        <v>5550</v>
      </c>
      <c r="J26" s="29">
        <v>5550</v>
      </c>
      <c r="K26" s="29">
        <v>5550</v>
      </c>
    </row>
    <row r="27" spans="1:11" s="11" customFormat="1" ht="51">
      <c r="A27" s="34">
        <v>17</v>
      </c>
      <c r="B27" s="15" t="s">
        <v>31</v>
      </c>
      <c r="C27" s="45">
        <f>E27</f>
        <v>153900</v>
      </c>
      <c r="D27" s="5" t="s">
        <v>36</v>
      </c>
      <c r="E27" s="28">
        <f t="shared" si="1"/>
        <v>153900</v>
      </c>
      <c r="F27" s="29">
        <v>0</v>
      </c>
      <c r="G27" s="29">
        <v>0</v>
      </c>
      <c r="H27" s="29">
        <v>9243</v>
      </c>
      <c r="I27" s="29">
        <v>48219</v>
      </c>
      <c r="J27" s="29">
        <v>48219</v>
      </c>
      <c r="K27" s="29">
        <v>48219</v>
      </c>
    </row>
    <row r="28" spans="1:45" s="12" customFormat="1" ht="38.25">
      <c r="A28" s="34">
        <v>18</v>
      </c>
      <c r="B28" s="15" t="s">
        <v>32</v>
      </c>
      <c r="C28" s="45">
        <f>H28</f>
        <v>9000</v>
      </c>
      <c r="D28" s="5" t="s">
        <v>36</v>
      </c>
      <c r="E28" s="28">
        <f>H28</f>
        <v>9000</v>
      </c>
      <c r="F28" s="30">
        <v>0</v>
      </c>
      <c r="G28" s="29">
        <v>0</v>
      </c>
      <c r="H28" s="29">
        <v>9000</v>
      </c>
      <c r="I28" s="29">
        <v>0</v>
      </c>
      <c r="J28" s="29">
        <v>0</v>
      </c>
      <c r="K28" s="29">
        <v>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</row>
    <row r="29" spans="1:45" s="12" customFormat="1" ht="56.25" customHeight="1">
      <c r="A29" s="34">
        <v>19</v>
      </c>
      <c r="B29" s="15" t="s">
        <v>76</v>
      </c>
      <c r="C29" s="45">
        <v>13524.15</v>
      </c>
      <c r="D29" s="5" t="s">
        <v>36</v>
      </c>
      <c r="E29" s="28">
        <f t="shared" si="1"/>
        <v>13524.15</v>
      </c>
      <c r="F29" s="29">
        <v>0</v>
      </c>
      <c r="G29" s="29">
        <v>3164.16</v>
      </c>
      <c r="H29" s="29">
        <v>0</v>
      </c>
      <c r="I29" s="29">
        <v>10359.99</v>
      </c>
      <c r="J29" s="29">
        <v>0</v>
      </c>
      <c r="K29" s="29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12" customFormat="1" ht="25.5">
      <c r="A30" s="34">
        <v>20</v>
      </c>
      <c r="B30" s="15" t="s">
        <v>49</v>
      </c>
      <c r="C30" s="45">
        <f>E30</f>
        <v>7495.11</v>
      </c>
      <c r="D30" s="5" t="s">
        <v>36</v>
      </c>
      <c r="E30" s="28">
        <v>7495.11</v>
      </c>
      <c r="F30" s="29">
        <v>0</v>
      </c>
      <c r="G30" s="29">
        <v>4515.16</v>
      </c>
      <c r="H30" s="29">
        <v>2979.95</v>
      </c>
      <c r="I30" s="29">
        <v>0</v>
      </c>
      <c r="J30" s="29">
        <v>0</v>
      </c>
      <c r="K30" s="29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11" s="11" customFormat="1" ht="96.75" customHeight="1">
      <c r="A31" s="34">
        <v>21</v>
      </c>
      <c r="B31" s="15" t="s">
        <v>50</v>
      </c>
      <c r="C31" s="45">
        <f>E31</f>
        <v>10257.630000000001</v>
      </c>
      <c r="D31" s="5" t="s">
        <v>36</v>
      </c>
      <c r="E31" s="28">
        <f>G31+H31+I31</f>
        <v>10257.630000000001</v>
      </c>
      <c r="F31" s="29">
        <v>0</v>
      </c>
      <c r="G31" s="29">
        <v>1790.24</v>
      </c>
      <c r="H31" s="29">
        <v>6549.89</v>
      </c>
      <c r="I31" s="29">
        <v>1917.5</v>
      </c>
      <c r="J31" s="29"/>
      <c r="K31" s="29">
        <v>0</v>
      </c>
    </row>
    <row r="32" spans="1:41" s="26" customFormat="1" ht="38.25">
      <c r="A32" s="62" t="s">
        <v>86</v>
      </c>
      <c r="B32" s="63"/>
      <c r="C32" s="51">
        <f>C31+C30+C29+C28+C27+C26+C25+C24+C23+C22+C21+C20+C19+C18+C17+C16+C15+C14+C13+C12+C11</f>
        <v>1323516.26</v>
      </c>
      <c r="D32" s="43" t="s">
        <v>36</v>
      </c>
      <c r="E32" s="45">
        <f>G32+F32+H32+I32+J32+K32</f>
        <v>1323516.26</v>
      </c>
      <c r="F32" s="45">
        <f>SUM(F11:F31)</f>
        <v>11185.02</v>
      </c>
      <c r="G32" s="45">
        <f>SUM(G11:G31)</f>
        <v>45873.909999999996</v>
      </c>
      <c r="H32" s="45">
        <f>SUM(H11:H31)-H19</f>
        <v>305897.84</v>
      </c>
      <c r="I32" s="45">
        <f>SUM(I11:I31)-I19</f>
        <v>433371.49</v>
      </c>
      <c r="J32" s="45">
        <f>SUM(J11:J31)-J19</f>
        <v>421094</v>
      </c>
      <c r="K32" s="45">
        <f>SUM(K11:K31)-K19</f>
        <v>106094</v>
      </c>
      <c r="L32" s="3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26" customFormat="1" ht="12.75">
      <c r="A33" s="72" t="s">
        <v>4</v>
      </c>
      <c r="B33" s="72"/>
      <c r="C33" s="72"/>
      <c r="D33" s="72"/>
      <c r="E33" s="72"/>
      <c r="F33" s="72"/>
      <c r="G33" s="72"/>
      <c r="H33" s="13"/>
      <c r="I33" s="13"/>
      <c r="J33" s="13"/>
      <c r="K33" s="13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11" s="25" customFormat="1" ht="64.5" customHeight="1">
      <c r="A34" s="64">
        <v>1</v>
      </c>
      <c r="B34" s="59" t="s">
        <v>79</v>
      </c>
      <c r="C34" s="60">
        <f>E34+E35+E36</f>
        <v>235633.44</v>
      </c>
      <c r="D34" s="5" t="s">
        <v>87</v>
      </c>
      <c r="E34" s="10">
        <f>H34+I34</f>
        <v>187200</v>
      </c>
      <c r="F34" s="5">
        <v>0</v>
      </c>
      <c r="G34" s="5">
        <v>0</v>
      </c>
      <c r="H34" s="5">
        <v>187200</v>
      </c>
      <c r="I34" s="5">
        <v>0</v>
      </c>
      <c r="J34" s="5">
        <v>0</v>
      </c>
      <c r="K34" s="5">
        <v>0</v>
      </c>
    </row>
    <row r="35" spans="1:11" s="25" customFormat="1" ht="38.25" customHeight="1">
      <c r="A35" s="64"/>
      <c r="B35" s="59"/>
      <c r="C35" s="60"/>
      <c r="D35" s="5" t="s">
        <v>27</v>
      </c>
      <c r="E35" s="10">
        <f>I35+H35</f>
        <v>5000</v>
      </c>
      <c r="F35" s="5">
        <v>0</v>
      </c>
      <c r="G35" s="5">
        <v>0</v>
      </c>
      <c r="H35" s="5">
        <v>5000</v>
      </c>
      <c r="I35" s="5">
        <v>0</v>
      </c>
      <c r="J35" s="5">
        <v>0</v>
      </c>
      <c r="K35" s="5">
        <v>0</v>
      </c>
    </row>
    <row r="36" spans="1:11" s="25" customFormat="1" ht="25.5">
      <c r="A36" s="64"/>
      <c r="B36" s="59"/>
      <c r="C36" s="60"/>
      <c r="D36" s="5" t="s">
        <v>36</v>
      </c>
      <c r="E36" s="10">
        <f>F36+G36+H36+I36+J36</f>
        <v>43433.44</v>
      </c>
      <c r="F36" s="5">
        <v>10000</v>
      </c>
      <c r="G36" s="5">
        <v>5605.64</v>
      </c>
      <c r="H36" s="5">
        <v>20337.93</v>
      </c>
      <c r="I36" s="5">
        <v>7489.87</v>
      </c>
      <c r="J36" s="5">
        <v>0</v>
      </c>
      <c r="K36" s="5">
        <v>0</v>
      </c>
    </row>
    <row r="37" spans="1:41" s="26" customFormat="1" ht="63.75">
      <c r="A37" s="38">
        <v>2</v>
      </c>
      <c r="B37" s="15" t="s">
        <v>51</v>
      </c>
      <c r="C37" s="43">
        <f>E37</f>
        <v>800000</v>
      </c>
      <c r="D37" s="5" t="s">
        <v>36</v>
      </c>
      <c r="E37" s="10">
        <f aca="true" t="shared" si="3" ref="E37:E53">F37+G37+H37+I37+J37+K37</f>
        <v>800000</v>
      </c>
      <c r="F37" s="5">
        <v>9009.5</v>
      </c>
      <c r="G37" s="5">
        <v>263663</v>
      </c>
      <c r="H37" s="13">
        <v>263663</v>
      </c>
      <c r="I37" s="5">
        <v>263664.5</v>
      </c>
      <c r="J37" s="5">
        <v>0</v>
      </c>
      <c r="K37" s="5">
        <v>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11" ht="42" customHeight="1">
      <c r="A38" s="38">
        <v>3</v>
      </c>
      <c r="B38" s="15" t="s">
        <v>52</v>
      </c>
      <c r="C38" s="43">
        <f aca="true" t="shared" si="4" ref="C38:C53">E38</f>
        <v>1000</v>
      </c>
      <c r="D38" s="5" t="s">
        <v>36</v>
      </c>
      <c r="E38" s="10">
        <f t="shared" si="3"/>
        <v>1000</v>
      </c>
      <c r="F38" s="5">
        <v>0</v>
      </c>
      <c r="G38" s="5">
        <v>0</v>
      </c>
      <c r="H38" s="5">
        <v>1000</v>
      </c>
      <c r="I38" s="5">
        <v>0</v>
      </c>
      <c r="J38" s="5">
        <v>0</v>
      </c>
      <c r="K38" s="5">
        <v>0</v>
      </c>
    </row>
    <row r="39" spans="1:11" ht="38.25">
      <c r="A39" s="38">
        <v>4</v>
      </c>
      <c r="B39" s="15" t="s">
        <v>53</v>
      </c>
      <c r="C39" s="43">
        <f t="shared" si="4"/>
        <v>1200</v>
      </c>
      <c r="D39" s="5" t="s">
        <v>36</v>
      </c>
      <c r="E39" s="10">
        <f t="shared" si="3"/>
        <v>1200</v>
      </c>
      <c r="F39" s="5">
        <v>0</v>
      </c>
      <c r="G39" s="5">
        <v>0</v>
      </c>
      <c r="H39" s="5">
        <v>1200</v>
      </c>
      <c r="I39" s="5">
        <v>0</v>
      </c>
      <c r="J39" s="5">
        <v>0</v>
      </c>
      <c r="K39" s="5">
        <v>0</v>
      </c>
    </row>
    <row r="40" spans="1:11" ht="70.5" customHeight="1">
      <c r="A40" s="38">
        <v>5</v>
      </c>
      <c r="B40" s="15" t="s">
        <v>54</v>
      </c>
      <c r="C40" s="43">
        <f t="shared" si="4"/>
        <v>1300</v>
      </c>
      <c r="D40" s="5" t="s">
        <v>36</v>
      </c>
      <c r="E40" s="10">
        <f t="shared" si="3"/>
        <v>1300</v>
      </c>
      <c r="F40" s="5">
        <v>0</v>
      </c>
      <c r="G40" s="5">
        <v>0</v>
      </c>
      <c r="H40" s="5">
        <v>1300</v>
      </c>
      <c r="I40" s="5">
        <v>0</v>
      </c>
      <c r="J40" s="5">
        <v>0</v>
      </c>
      <c r="K40" s="5">
        <v>0</v>
      </c>
    </row>
    <row r="41" spans="1:11" s="11" customFormat="1" ht="79.5" customHeight="1">
      <c r="A41" s="34">
        <v>6</v>
      </c>
      <c r="B41" s="33" t="s">
        <v>33</v>
      </c>
      <c r="C41" s="43">
        <f>E41</f>
        <v>35700</v>
      </c>
      <c r="D41" s="5" t="s">
        <v>36</v>
      </c>
      <c r="E41" s="10">
        <f t="shared" si="3"/>
        <v>35700</v>
      </c>
      <c r="F41" s="5">
        <v>0</v>
      </c>
      <c r="G41" s="5">
        <v>0</v>
      </c>
      <c r="H41" s="5">
        <v>8925</v>
      </c>
      <c r="I41" s="5">
        <v>8925</v>
      </c>
      <c r="J41" s="5">
        <v>8925</v>
      </c>
      <c r="K41" s="5">
        <v>8925</v>
      </c>
    </row>
    <row r="42" spans="1:45" s="12" customFormat="1" ht="107.25" customHeight="1">
      <c r="A42" s="34">
        <v>7</v>
      </c>
      <c r="B42" s="33" t="s">
        <v>22</v>
      </c>
      <c r="C42" s="43">
        <f t="shared" si="4"/>
        <v>200000</v>
      </c>
      <c r="D42" s="5" t="s">
        <v>36</v>
      </c>
      <c r="E42" s="10">
        <f t="shared" si="3"/>
        <v>200000</v>
      </c>
      <c r="F42" s="5">
        <v>1053.1</v>
      </c>
      <c r="G42" s="5">
        <v>99473.5</v>
      </c>
      <c r="H42" s="5">
        <v>99473.4</v>
      </c>
      <c r="I42" s="5">
        <v>0</v>
      </c>
      <c r="J42" s="5">
        <v>0</v>
      </c>
      <c r="K42" s="5">
        <v>0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11" s="11" customFormat="1" ht="63" customHeight="1">
      <c r="A43" s="34">
        <v>8</v>
      </c>
      <c r="B43" s="15" t="s">
        <v>55</v>
      </c>
      <c r="C43" s="43">
        <f t="shared" si="4"/>
        <v>270000</v>
      </c>
      <c r="D43" s="5" t="s">
        <v>36</v>
      </c>
      <c r="E43" s="10">
        <f t="shared" si="3"/>
        <v>270000</v>
      </c>
      <c r="F43" s="5">
        <v>0</v>
      </c>
      <c r="G43" s="5">
        <v>0</v>
      </c>
      <c r="H43" s="5">
        <v>67500</v>
      </c>
      <c r="I43" s="5">
        <v>67500</v>
      </c>
      <c r="J43" s="5">
        <v>67500</v>
      </c>
      <c r="K43" s="5">
        <v>67500</v>
      </c>
    </row>
    <row r="44" spans="1:11" s="11" customFormat="1" ht="89.25">
      <c r="A44" s="34">
        <v>9</v>
      </c>
      <c r="B44" s="15" t="s">
        <v>16</v>
      </c>
      <c r="C44" s="43">
        <f t="shared" si="4"/>
        <v>150000</v>
      </c>
      <c r="D44" s="5" t="s">
        <v>36</v>
      </c>
      <c r="E44" s="10">
        <f t="shared" si="3"/>
        <v>150000</v>
      </c>
      <c r="F44" s="5">
        <v>0</v>
      </c>
      <c r="G44" s="5">
        <v>0</v>
      </c>
      <c r="H44" s="5">
        <v>37500</v>
      </c>
      <c r="I44" s="5">
        <v>37500</v>
      </c>
      <c r="J44" s="5">
        <v>37500</v>
      </c>
      <c r="K44" s="5">
        <v>37500</v>
      </c>
    </row>
    <row r="45" spans="1:11" s="11" customFormat="1" ht="38.25">
      <c r="A45" s="34">
        <v>10</v>
      </c>
      <c r="B45" s="15" t="s">
        <v>34</v>
      </c>
      <c r="C45" s="43">
        <f t="shared" si="4"/>
        <v>35000</v>
      </c>
      <c r="D45" s="5" t="s">
        <v>36</v>
      </c>
      <c r="E45" s="10">
        <f t="shared" si="3"/>
        <v>35000</v>
      </c>
      <c r="F45" s="5">
        <v>0</v>
      </c>
      <c r="G45" s="5">
        <v>0</v>
      </c>
      <c r="H45" s="5">
        <v>8750</v>
      </c>
      <c r="I45" s="5">
        <v>8750</v>
      </c>
      <c r="J45" s="5">
        <v>8750</v>
      </c>
      <c r="K45" s="5">
        <v>8750</v>
      </c>
    </row>
    <row r="46" spans="1:11" s="11" customFormat="1" ht="51">
      <c r="A46" s="34">
        <v>11</v>
      </c>
      <c r="B46" s="15" t="s">
        <v>17</v>
      </c>
      <c r="C46" s="43">
        <f t="shared" si="4"/>
        <v>91800</v>
      </c>
      <c r="D46" s="5" t="s">
        <v>36</v>
      </c>
      <c r="E46" s="10">
        <f t="shared" si="3"/>
        <v>91800</v>
      </c>
      <c r="F46" s="5">
        <v>0</v>
      </c>
      <c r="G46" s="5">
        <v>0</v>
      </c>
      <c r="H46" s="5">
        <v>22950</v>
      </c>
      <c r="I46" s="5">
        <v>22950</v>
      </c>
      <c r="J46" s="5">
        <v>22950</v>
      </c>
      <c r="K46" s="5">
        <v>22950</v>
      </c>
    </row>
    <row r="47" spans="1:11" s="11" customFormat="1" ht="38.25">
      <c r="A47" s="34">
        <v>12</v>
      </c>
      <c r="B47" s="15" t="s">
        <v>18</v>
      </c>
      <c r="C47" s="43">
        <f t="shared" si="4"/>
        <v>89200</v>
      </c>
      <c r="D47" s="5" t="s">
        <v>36</v>
      </c>
      <c r="E47" s="10">
        <f t="shared" si="3"/>
        <v>89200</v>
      </c>
      <c r="F47" s="5">
        <v>0</v>
      </c>
      <c r="G47" s="5">
        <v>0</v>
      </c>
      <c r="H47" s="5">
        <v>22300</v>
      </c>
      <c r="I47" s="5">
        <v>22300</v>
      </c>
      <c r="J47" s="5">
        <v>22300</v>
      </c>
      <c r="K47" s="5">
        <v>22300</v>
      </c>
    </row>
    <row r="48" spans="1:45" s="12" customFormat="1" ht="63.75">
      <c r="A48" s="34">
        <v>13</v>
      </c>
      <c r="B48" s="15" t="s">
        <v>24</v>
      </c>
      <c r="C48" s="43">
        <f t="shared" si="4"/>
        <v>219300</v>
      </c>
      <c r="D48" s="5" t="s">
        <v>36</v>
      </c>
      <c r="E48" s="10">
        <f t="shared" si="3"/>
        <v>219300</v>
      </c>
      <c r="F48" s="5">
        <v>0</v>
      </c>
      <c r="G48" s="5">
        <v>0</v>
      </c>
      <c r="H48" s="5">
        <v>0</v>
      </c>
      <c r="I48" s="5">
        <v>0</v>
      </c>
      <c r="J48" s="5">
        <v>21930</v>
      </c>
      <c r="K48" s="5">
        <v>197370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12" customFormat="1" ht="89.25">
      <c r="A49" s="34">
        <v>14</v>
      </c>
      <c r="B49" s="15" t="s">
        <v>19</v>
      </c>
      <c r="C49" s="43">
        <f t="shared" si="4"/>
        <v>100000</v>
      </c>
      <c r="D49" s="5" t="s">
        <v>36</v>
      </c>
      <c r="E49" s="10">
        <f t="shared" si="3"/>
        <v>100000</v>
      </c>
      <c r="F49" s="5">
        <v>0</v>
      </c>
      <c r="G49" s="5">
        <v>0</v>
      </c>
      <c r="H49" s="5">
        <v>0</v>
      </c>
      <c r="I49" s="5">
        <v>0</v>
      </c>
      <c r="J49" s="5">
        <v>10000</v>
      </c>
      <c r="K49" s="5">
        <v>90000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11" s="11" customFormat="1" ht="38.25">
      <c r="A50" s="34">
        <v>15</v>
      </c>
      <c r="B50" s="15" t="s">
        <v>20</v>
      </c>
      <c r="C50" s="43">
        <f t="shared" si="4"/>
        <v>102000</v>
      </c>
      <c r="D50" s="5" t="s">
        <v>36</v>
      </c>
      <c r="E50" s="10">
        <f>F50+G50+H50+I50+J50+K50</f>
        <v>102000</v>
      </c>
      <c r="F50" s="5">
        <v>0</v>
      </c>
      <c r="G50" s="5">
        <v>0</v>
      </c>
      <c r="H50" s="5">
        <v>25500</v>
      </c>
      <c r="I50" s="5">
        <v>25500</v>
      </c>
      <c r="J50" s="5">
        <v>25500</v>
      </c>
      <c r="K50" s="5">
        <v>25500</v>
      </c>
    </row>
    <row r="51" spans="1:45" s="12" customFormat="1" ht="38.25">
      <c r="A51" s="34">
        <v>16</v>
      </c>
      <c r="B51" s="15" t="s">
        <v>23</v>
      </c>
      <c r="C51" s="43">
        <f>E51</f>
        <v>7356.24</v>
      </c>
      <c r="D51" s="5" t="s">
        <v>36</v>
      </c>
      <c r="E51" s="10">
        <f>F51+G51+H51+I51+J51+K51</f>
        <v>7356.24</v>
      </c>
      <c r="F51" s="5">
        <v>7356.24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25.5">
      <c r="A52" s="34">
        <v>17</v>
      </c>
      <c r="B52" s="15" t="s">
        <v>56</v>
      </c>
      <c r="C52" s="43">
        <f>E52</f>
        <v>12439.2</v>
      </c>
      <c r="D52" s="5" t="s">
        <v>36</v>
      </c>
      <c r="E52" s="10">
        <f>F52+G52+H52+I52+J52+K52</f>
        <v>12439.2</v>
      </c>
      <c r="F52" s="5">
        <v>0</v>
      </c>
      <c r="G52" s="5">
        <v>3868.28</v>
      </c>
      <c r="H52" s="5">
        <v>8570.92</v>
      </c>
      <c r="I52" s="5">
        <v>0</v>
      </c>
      <c r="J52" s="5">
        <v>0</v>
      </c>
      <c r="K52" s="5">
        <v>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s="12" customFormat="1" ht="69" customHeight="1">
      <c r="A53" s="34">
        <v>18</v>
      </c>
      <c r="B53" s="15" t="s">
        <v>57</v>
      </c>
      <c r="C53" s="43">
        <f t="shared" si="4"/>
        <v>13313.039999999999</v>
      </c>
      <c r="D53" s="5" t="s">
        <v>36</v>
      </c>
      <c r="E53" s="10">
        <f t="shared" si="3"/>
        <v>13313.039999999999</v>
      </c>
      <c r="F53" s="5">
        <v>0</v>
      </c>
      <c r="G53" s="5">
        <v>3321.89</v>
      </c>
      <c r="H53" s="5">
        <f>H33</f>
        <v>0</v>
      </c>
      <c r="I53" s="5">
        <v>9991.15</v>
      </c>
      <c r="J53" s="5">
        <v>0</v>
      </c>
      <c r="K53" s="5">
        <v>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1:11" s="11" customFormat="1" ht="36.75" customHeight="1">
      <c r="A54" s="65">
        <v>19</v>
      </c>
      <c r="B54" s="67" t="s">
        <v>85</v>
      </c>
      <c r="C54" s="69">
        <f>E54</f>
        <v>140371.5</v>
      </c>
      <c r="D54" s="85" t="s">
        <v>36</v>
      </c>
      <c r="E54" s="88">
        <f>H54+I54+J54+K54</f>
        <v>140371.5</v>
      </c>
      <c r="F54" s="85">
        <v>0</v>
      </c>
      <c r="G54" s="85">
        <v>0</v>
      </c>
      <c r="H54" s="85">
        <v>20711.3</v>
      </c>
      <c r="I54" s="85">
        <v>39886.7</v>
      </c>
      <c r="J54" s="85">
        <v>39886.7</v>
      </c>
      <c r="K54" s="85">
        <v>39886.8</v>
      </c>
    </row>
    <row r="55" spans="1:11" s="11" customFormat="1" ht="31.5" customHeight="1">
      <c r="A55" s="66"/>
      <c r="B55" s="68"/>
      <c r="C55" s="70"/>
      <c r="D55" s="87"/>
      <c r="E55" s="86"/>
      <c r="F55" s="86"/>
      <c r="G55" s="86"/>
      <c r="H55" s="86"/>
      <c r="I55" s="86"/>
      <c r="J55" s="86"/>
      <c r="K55" s="86"/>
    </row>
    <row r="56" spans="1:11" s="11" customFormat="1" ht="38.25" customHeight="1">
      <c r="A56" s="40">
        <v>20</v>
      </c>
      <c r="B56" s="15" t="s">
        <v>88</v>
      </c>
      <c r="C56" s="45">
        <f>E56</f>
        <v>1182.37</v>
      </c>
      <c r="D56" s="5" t="s">
        <v>27</v>
      </c>
      <c r="E56" s="28">
        <f>H56</f>
        <v>1182.37</v>
      </c>
      <c r="F56" s="5">
        <v>0</v>
      </c>
      <c r="G56" s="5">
        <v>0</v>
      </c>
      <c r="H56" s="29">
        <v>1182.37</v>
      </c>
      <c r="I56" s="5">
        <v>0</v>
      </c>
      <c r="J56" s="5">
        <v>0</v>
      </c>
      <c r="K56" s="5">
        <v>0</v>
      </c>
    </row>
    <row r="57" spans="1:12" ht="25.5">
      <c r="A57" s="61" t="s">
        <v>11</v>
      </c>
      <c r="B57" s="61"/>
      <c r="C57" s="60">
        <f>SUM(C34:C56)</f>
        <v>2506795.7900000005</v>
      </c>
      <c r="D57" s="43" t="s">
        <v>87</v>
      </c>
      <c r="E57" s="43">
        <f>F57+G57+H57+I57+J57+K57</f>
        <v>187200</v>
      </c>
      <c r="F57" s="44">
        <f aca="true" t="shared" si="5" ref="F57:K57">F34</f>
        <v>0</v>
      </c>
      <c r="G57" s="44">
        <f t="shared" si="5"/>
        <v>0</v>
      </c>
      <c r="H57" s="44">
        <f t="shared" si="5"/>
        <v>187200</v>
      </c>
      <c r="I57" s="44">
        <f t="shared" si="5"/>
        <v>0</v>
      </c>
      <c r="J57" s="44">
        <f t="shared" si="5"/>
        <v>0</v>
      </c>
      <c r="K57" s="44">
        <f t="shared" si="5"/>
        <v>0</v>
      </c>
      <c r="L57" s="36"/>
    </row>
    <row r="58" spans="1:12" ht="38.25">
      <c r="A58" s="61"/>
      <c r="B58" s="61"/>
      <c r="C58" s="60"/>
      <c r="D58" s="43" t="s">
        <v>27</v>
      </c>
      <c r="E58" s="43">
        <f>H58</f>
        <v>6182.37</v>
      </c>
      <c r="F58" s="43">
        <f aca="true" t="shared" si="6" ref="F58:K58">F35</f>
        <v>0</v>
      </c>
      <c r="G58" s="44">
        <f>G35</f>
        <v>0</v>
      </c>
      <c r="H58" s="43">
        <f>H56+H35</f>
        <v>6182.37</v>
      </c>
      <c r="I58" s="43">
        <f t="shared" si="6"/>
        <v>0</v>
      </c>
      <c r="J58" s="43">
        <f t="shared" si="6"/>
        <v>0</v>
      </c>
      <c r="K58" s="43">
        <f t="shared" si="6"/>
        <v>0</v>
      </c>
      <c r="L58" s="36"/>
    </row>
    <row r="59" spans="1:12" ht="38.25" customHeight="1">
      <c r="A59" s="61"/>
      <c r="B59" s="61"/>
      <c r="C59" s="60"/>
      <c r="D59" s="43" t="s">
        <v>36</v>
      </c>
      <c r="E59" s="43">
        <f>E54+E53+E52+E51+E50+E49+E48+E47+E46+E45+E44+E43+E42+E41+E40+E39+E38+E37+E36</f>
        <v>2313413.42</v>
      </c>
      <c r="F59" s="43">
        <f>F36+F37+F38+F39+F40+F41+F42+F43+F44+F45+F46+F47+F48+F49+F50+F51+F52+F53</f>
        <v>27418.839999999997</v>
      </c>
      <c r="G59" s="43">
        <f>G36+G37+G38+G39+G40+G41+G42+G43+G44+G45+G46+G47+G48+G49+G50+G51+G52+G53</f>
        <v>375932.31000000006</v>
      </c>
      <c r="H59" s="43">
        <f>H54+H53+H52+H51+H50+H47+H46+H45+H44+H43+H42+H41+H40+H38+H39+H37+H36</f>
        <v>609681.55</v>
      </c>
      <c r="I59" s="43">
        <f>I36+I37+I38+I39+I40+I41+I42+I43+I44+I45+I46+I47+I48+I49+I50+I51+I52+I53+I54</f>
        <v>514457.22000000003</v>
      </c>
      <c r="J59" s="43">
        <f>J36+J37+J38+J39+J40+J41+J42+J43+J44+J45+J46+J47+J48+J49+J50+J51+J52+J53+J54</f>
        <v>265241.7</v>
      </c>
      <c r="K59" s="43">
        <f>K36+K37+K38+K39+K40+K41+K42+K43+K44+K45+K46+K47+K48+K49+K50+K51+K52+K53+K54</f>
        <v>520681.8</v>
      </c>
      <c r="L59" s="36"/>
    </row>
    <row r="60" spans="1:11" ht="12.75">
      <c r="A60" s="73" t="s">
        <v>2</v>
      </c>
      <c r="B60" s="73"/>
      <c r="C60" s="73"/>
      <c r="D60" s="73"/>
      <c r="E60" s="73"/>
      <c r="F60" s="73"/>
      <c r="G60" s="73"/>
      <c r="H60" s="13"/>
      <c r="I60" s="13"/>
      <c r="J60" s="13"/>
      <c r="K60" s="13"/>
    </row>
    <row r="61" spans="1:11" ht="48" customHeight="1">
      <c r="A61" s="38">
        <v>1</v>
      </c>
      <c r="B61" s="15" t="s">
        <v>82</v>
      </c>
      <c r="C61" s="43">
        <f aca="true" t="shared" si="7" ref="C61:C71">E61</f>
        <v>190000</v>
      </c>
      <c r="D61" s="5" t="s">
        <v>36</v>
      </c>
      <c r="E61" s="10">
        <f>F61+G61+H61+I61+J61+K61</f>
        <v>190000</v>
      </c>
      <c r="F61" s="5">
        <v>5429.37</v>
      </c>
      <c r="G61" s="5">
        <v>19000</v>
      </c>
      <c r="H61" s="5">
        <v>85500</v>
      </c>
      <c r="I61" s="13">
        <v>80070.63</v>
      </c>
      <c r="J61" s="5">
        <v>0</v>
      </c>
      <c r="K61" s="5">
        <v>0</v>
      </c>
    </row>
    <row r="62" spans="1:11" ht="110.25" customHeight="1">
      <c r="A62" s="38">
        <v>2</v>
      </c>
      <c r="B62" s="15" t="s">
        <v>91</v>
      </c>
      <c r="C62" s="43">
        <f t="shared" si="7"/>
        <v>21918</v>
      </c>
      <c r="D62" s="5" t="s">
        <v>36</v>
      </c>
      <c r="E62" s="10">
        <f aca="true" t="shared" si="8" ref="E62:E71">F62+G62+H62+I62+J62+K62</f>
        <v>21918</v>
      </c>
      <c r="F62" s="5">
        <v>2191.8</v>
      </c>
      <c r="G62" s="5">
        <v>19726.2</v>
      </c>
      <c r="H62" s="5">
        <v>0</v>
      </c>
      <c r="I62" s="5">
        <v>0</v>
      </c>
      <c r="J62" s="5">
        <v>0</v>
      </c>
      <c r="K62" s="5">
        <v>0</v>
      </c>
    </row>
    <row r="63" spans="1:11" s="18" customFormat="1" ht="62.25" customHeight="1">
      <c r="A63" s="38">
        <v>3</v>
      </c>
      <c r="B63" s="15" t="s">
        <v>58</v>
      </c>
      <c r="C63" s="43">
        <f t="shared" si="7"/>
        <v>50000</v>
      </c>
      <c r="D63" s="5" t="s">
        <v>36</v>
      </c>
      <c r="E63" s="10">
        <f t="shared" si="8"/>
        <v>50000</v>
      </c>
      <c r="F63" s="5">
        <v>0</v>
      </c>
      <c r="G63" s="5">
        <v>0</v>
      </c>
      <c r="H63" s="5">
        <v>12650</v>
      </c>
      <c r="I63" s="5">
        <v>12450</v>
      </c>
      <c r="J63" s="5">
        <v>12450</v>
      </c>
      <c r="K63" s="5">
        <v>12450</v>
      </c>
    </row>
    <row r="64" spans="1:11" s="11" customFormat="1" ht="40.5" customHeight="1">
      <c r="A64" s="34">
        <v>4</v>
      </c>
      <c r="B64" s="15" t="s">
        <v>59</v>
      </c>
      <c r="C64" s="43">
        <f t="shared" si="7"/>
        <v>95000</v>
      </c>
      <c r="D64" s="5" t="s">
        <v>36</v>
      </c>
      <c r="E64" s="10">
        <f t="shared" si="8"/>
        <v>95000</v>
      </c>
      <c r="F64" s="5">
        <v>0</v>
      </c>
      <c r="G64" s="5">
        <v>0</v>
      </c>
      <c r="H64" s="5">
        <v>23750</v>
      </c>
      <c r="I64" s="5">
        <v>23750</v>
      </c>
      <c r="J64" s="5">
        <v>23750</v>
      </c>
      <c r="K64" s="5">
        <v>23750</v>
      </c>
    </row>
    <row r="65" spans="1:11" s="11" customFormat="1" ht="45" customHeight="1">
      <c r="A65" s="34">
        <v>5</v>
      </c>
      <c r="B65" s="15" t="s">
        <v>60</v>
      </c>
      <c r="C65" s="43">
        <f t="shared" si="7"/>
        <v>100000</v>
      </c>
      <c r="D65" s="5" t="s">
        <v>36</v>
      </c>
      <c r="E65" s="10">
        <f t="shared" si="8"/>
        <v>100000</v>
      </c>
      <c r="F65" s="5">
        <v>0</v>
      </c>
      <c r="G65" s="5">
        <v>0</v>
      </c>
      <c r="H65" s="5">
        <v>25000</v>
      </c>
      <c r="I65" s="5">
        <v>25000</v>
      </c>
      <c r="J65" s="5">
        <v>25000</v>
      </c>
      <c r="K65" s="5">
        <v>25000</v>
      </c>
    </row>
    <row r="66" spans="1:11" s="11" customFormat="1" ht="44.25" customHeight="1">
      <c r="A66" s="34">
        <v>6</v>
      </c>
      <c r="B66" s="15" t="s">
        <v>61</v>
      </c>
      <c r="C66" s="43">
        <f t="shared" si="7"/>
        <v>175000</v>
      </c>
      <c r="D66" s="5" t="s">
        <v>36</v>
      </c>
      <c r="E66" s="10">
        <f t="shared" si="8"/>
        <v>175000</v>
      </c>
      <c r="F66" s="5">
        <v>0</v>
      </c>
      <c r="G66" s="5">
        <v>0</v>
      </c>
      <c r="H66" s="5">
        <v>43750</v>
      </c>
      <c r="I66" s="5">
        <v>43750</v>
      </c>
      <c r="J66" s="5">
        <v>43750</v>
      </c>
      <c r="K66" s="5">
        <v>43750</v>
      </c>
    </row>
    <row r="67" spans="1:11" s="11" customFormat="1" ht="75.75" customHeight="1">
      <c r="A67" s="34">
        <v>7</v>
      </c>
      <c r="B67" s="15" t="s">
        <v>62</v>
      </c>
      <c r="C67" s="43">
        <f t="shared" si="7"/>
        <v>17200</v>
      </c>
      <c r="D67" s="5" t="s">
        <v>36</v>
      </c>
      <c r="E67" s="10">
        <f t="shared" si="8"/>
        <v>17200</v>
      </c>
      <c r="F67" s="5">
        <v>0</v>
      </c>
      <c r="G67" s="5">
        <v>0</v>
      </c>
      <c r="H67" s="5">
        <v>4300</v>
      </c>
      <c r="I67" s="5">
        <v>4300</v>
      </c>
      <c r="J67" s="5">
        <v>4300</v>
      </c>
      <c r="K67" s="5">
        <v>4300</v>
      </c>
    </row>
    <row r="68" spans="1:11" s="11" customFormat="1" ht="51">
      <c r="A68" s="34">
        <v>8</v>
      </c>
      <c r="B68" s="15" t="s">
        <v>63</v>
      </c>
      <c r="C68" s="43">
        <f t="shared" si="7"/>
        <v>34400</v>
      </c>
      <c r="D68" s="5" t="s">
        <v>36</v>
      </c>
      <c r="E68" s="10">
        <f t="shared" si="8"/>
        <v>34400</v>
      </c>
      <c r="F68" s="5">
        <v>0</v>
      </c>
      <c r="G68" s="5">
        <v>0</v>
      </c>
      <c r="H68" s="5">
        <v>8600</v>
      </c>
      <c r="I68" s="5">
        <v>8600</v>
      </c>
      <c r="J68" s="5">
        <v>8600</v>
      </c>
      <c r="K68" s="5">
        <v>8600</v>
      </c>
    </row>
    <row r="69" spans="1:11" s="11" customFormat="1" ht="51">
      <c r="A69" s="34">
        <v>9</v>
      </c>
      <c r="B69" s="15" t="s">
        <v>64</v>
      </c>
      <c r="C69" s="43">
        <f t="shared" si="7"/>
        <v>17200</v>
      </c>
      <c r="D69" s="5" t="s">
        <v>36</v>
      </c>
      <c r="E69" s="10">
        <f t="shared" si="8"/>
        <v>17200</v>
      </c>
      <c r="F69" s="5">
        <v>0</v>
      </c>
      <c r="G69" s="5">
        <v>0</v>
      </c>
      <c r="H69" s="5">
        <v>4300</v>
      </c>
      <c r="I69" s="5">
        <v>4300</v>
      </c>
      <c r="J69" s="5">
        <v>4300</v>
      </c>
      <c r="K69" s="5">
        <v>4300</v>
      </c>
    </row>
    <row r="70" spans="1:45" s="12" customFormat="1" ht="76.5">
      <c r="A70" s="34">
        <v>10</v>
      </c>
      <c r="B70" s="15" t="s">
        <v>65</v>
      </c>
      <c r="C70" s="43">
        <f t="shared" si="7"/>
        <v>168500</v>
      </c>
      <c r="D70" s="5" t="s">
        <v>36</v>
      </c>
      <c r="E70" s="10">
        <f>F70+G70+H70+I70</f>
        <v>168500</v>
      </c>
      <c r="F70" s="5">
        <v>3513.88</v>
      </c>
      <c r="G70" s="5">
        <v>55000.12</v>
      </c>
      <c r="H70" s="5">
        <v>54993</v>
      </c>
      <c r="I70" s="5">
        <v>54993</v>
      </c>
      <c r="J70" s="5">
        <v>0</v>
      </c>
      <c r="K70" s="5">
        <v>0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11" s="11" customFormat="1" ht="63.75">
      <c r="A71" s="34">
        <v>11</v>
      </c>
      <c r="B71" s="15" t="s">
        <v>66</v>
      </c>
      <c r="C71" s="43">
        <f t="shared" si="7"/>
        <v>27500</v>
      </c>
      <c r="D71" s="5" t="s">
        <v>36</v>
      </c>
      <c r="E71" s="10">
        <f t="shared" si="8"/>
        <v>27500</v>
      </c>
      <c r="F71" s="5">
        <v>0</v>
      </c>
      <c r="G71" s="5">
        <v>0</v>
      </c>
      <c r="H71" s="5">
        <v>6875</v>
      </c>
      <c r="I71" s="5">
        <v>6875</v>
      </c>
      <c r="J71" s="5">
        <v>6875</v>
      </c>
      <c r="K71" s="5">
        <v>6875</v>
      </c>
    </row>
    <row r="72" spans="1:12" ht="38.25">
      <c r="A72" s="61" t="s">
        <v>12</v>
      </c>
      <c r="B72" s="61"/>
      <c r="C72" s="43">
        <f>SUM(C61:C71)</f>
        <v>896718</v>
      </c>
      <c r="D72" s="43" t="s">
        <v>36</v>
      </c>
      <c r="E72" s="43">
        <f>SUM(E61:E71)</f>
        <v>896718</v>
      </c>
      <c r="F72" s="43">
        <f aca="true" t="shared" si="9" ref="F72:K72">SUM(F61:F71)</f>
        <v>11135.05</v>
      </c>
      <c r="G72" s="43">
        <f t="shared" si="9"/>
        <v>93726.32</v>
      </c>
      <c r="H72" s="43">
        <f t="shared" si="9"/>
        <v>269718</v>
      </c>
      <c r="I72" s="43">
        <f t="shared" si="9"/>
        <v>264088.63</v>
      </c>
      <c r="J72" s="43">
        <f t="shared" si="9"/>
        <v>129025</v>
      </c>
      <c r="K72" s="43">
        <f t="shared" si="9"/>
        <v>129025</v>
      </c>
      <c r="L72" s="36"/>
    </row>
    <row r="73" spans="1:11" ht="12.75">
      <c r="A73" s="74" t="s">
        <v>5</v>
      </c>
      <c r="B73" s="74"/>
      <c r="C73" s="74"/>
      <c r="D73" s="74"/>
      <c r="E73" s="74"/>
      <c r="F73" s="74"/>
      <c r="G73" s="74"/>
      <c r="H73" s="13"/>
      <c r="I73" s="13"/>
      <c r="J73" s="13"/>
      <c r="K73" s="13"/>
    </row>
    <row r="74" spans="1:11" ht="109.5" customHeight="1">
      <c r="A74" s="38">
        <v>1</v>
      </c>
      <c r="B74" s="15" t="s">
        <v>67</v>
      </c>
      <c r="C74" s="43">
        <f>E74</f>
        <v>500000</v>
      </c>
      <c r="D74" s="5" t="s">
        <v>36</v>
      </c>
      <c r="E74" s="10">
        <f>F74+G74+H74+I74</f>
        <v>500000</v>
      </c>
      <c r="F74" s="5">
        <v>12771.19</v>
      </c>
      <c r="G74" s="5">
        <v>13579.77</v>
      </c>
      <c r="H74" s="5">
        <v>236824.52</v>
      </c>
      <c r="I74" s="5">
        <v>236824.52</v>
      </c>
      <c r="J74" s="5">
        <v>0</v>
      </c>
      <c r="K74" s="5">
        <v>0</v>
      </c>
    </row>
    <row r="75" spans="1:11" ht="53.25" customHeight="1">
      <c r="A75" s="38">
        <v>2</v>
      </c>
      <c r="B75" s="15" t="s">
        <v>68</v>
      </c>
      <c r="C75" s="45">
        <f>E75</f>
        <v>32519.29</v>
      </c>
      <c r="D75" s="5" t="s">
        <v>36</v>
      </c>
      <c r="E75" s="10">
        <f>F75+G75+I75</f>
        <v>32519.29</v>
      </c>
      <c r="F75" s="30">
        <v>6497.13</v>
      </c>
      <c r="G75" s="5">
        <v>11739.47</v>
      </c>
      <c r="H75" s="5">
        <v>0</v>
      </c>
      <c r="I75" s="5">
        <v>14282.69</v>
      </c>
      <c r="J75" s="5">
        <v>0</v>
      </c>
      <c r="K75" s="5">
        <v>0</v>
      </c>
    </row>
    <row r="76" spans="1:11" ht="59.25" customHeight="1">
      <c r="A76" s="38">
        <v>3</v>
      </c>
      <c r="B76" s="15" t="s">
        <v>69</v>
      </c>
      <c r="C76" s="43">
        <f aca="true" t="shared" si="10" ref="C76:C84">E76</f>
        <v>15379</v>
      </c>
      <c r="D76" s="5" t="s">
        <v>36</v>
      </c>
      <c r="E76" s="10">
        <f>H76+I76+J76</f>
        <v>15379</v>
      </c>
      <c r="F76" s="5">
        <v>0</v>
      </c>
      <c r="G76" s="5">
        <v>0</v>
      </c>
      <c r="H76" s="5">
        <v>1537.9</v>
      </c>
      <c r="I76" s="5">
        <v>6920.55</v>
      </c>
      <c r="J76" s="5">
        <v>6920.55</v>
      </c>
      <c r="K76" s="5">
        <v>0</v>
      </c>
    </row>
    <row r="77" spans="1:11" ht="63.75">
      <c r="A77" s="38">
        <v>4</v>
      </c>
      <c r="B77" s="15" t="s">
        <v>70</v>
      </c>
      <c r="C77" s="43">
        <f t="shared" si="10"/>
        <v>800</v>
      </c>
      <c r="D77" s="5" t="s">
        <v>36</v>
      </c>
      <c r="E77" s="10">
        <f>G77+H77</f>
        <v>800</v>
      </c>
      <c r="F77" s="5">
        <v>0</v>
      </c>
      <c r="G77" s="5">
        <v>0</v>
      </c>
      <c r="H77" s="5">
        <v>800</v>
      </c>
      <c r="I77" s="5">
        <v>0</v>
      </c>
      <c r="J77" s="5">
        <v>0</v>
      </c>
      <c r="K77" s="5">
        <v>0</v>
      </c>
    </row>
    <row r="78" spans="1:11" ht="76.5">
      <c r="A78" s="38">
        <v>5</v>
      </c>
      <c r="B78" s="15" t="s">
        <v>77</v>
      </c>
      <c r="C78" s="43">
        <f t="shared" si="10"/>
        <v>1400</v>
      </c>
      <c r="D78" s="5" t="s">
        <v>36</v>
      </c>
      <c r="E78" s="10">
        <f>G78+H78</f>
        <v>1400</v>
      </c>
      <c r="F78" s="5">
        <v>0</v>
      </c>
      <c r="G78" s="5">
        <v>0</v>
      </c>
      <c r="H78" s="5">
        <v>1400</v>
      </c>
      <c r="I78" s="5">
        <v>0</v>
      </c>
      <c r="J78" s="5">
        <v>0</v>
      </c>
      <c r="K78" s="5">
        <v>0</v>
      </c>
    </row>
    <row r="79" spans="1:11" ht="82.5" customHeight="1">
      <c r="A79" s="38">
        <v>6</v>
      </c>
      <c r="B79" s="15" t="s">
        <v>71</v>
      </c>
      <c r="C79" s="43">
        <f t="shared" si="10"/>
        <v>1100</v>
      </c>
      <c r="D79" s="44" t="s">
        <v>36</v>
      </c>
      <c r="E79" s="10">
        <f>G79+H79</f>
        <v>1100</v>
      </c>
      <c r="F79" s="5">
        <v>0</v>
      </c>
      <c r="G79" s="5">
        <v>0</v>
      </c>
      <c r="H79" s="31">
        <v>1100</v>
      </c>
      <c r="I79" s="5">
        <v>0</v>
      </c>
      <c r="J79" s="5">
        <v>0</v>
      </c>
      <c r="K79" s="5">
        <v>0</v>
      </c>
    </row>
    <row r="80" spans="1:11" ht="38.25">
      <c r="A80" s="38">
        <v>7</v>
      </c>
      <c r="B80" s="15" t="s">
        <v>72</v>
      </c>
      <c r="C80" s="43">
        <f t="shared" si="10"/>
        <v>1050</v>
      </c>
      <c r="D80" s="44" t="s">
        <v>36</v>
      </c>
      <c r="E80" s="10">
        <v>1050</v>
      </c>
      <c r="F80" s="5">
        <v>0</v>
      </c>
      <c r="G80" s="5">
        <v>0</v>
      </c>
      <c r="H80" s="32">
        <v>1050</v>
      </c>
      <c r="I80" s="5">
        <v>0</v>
      </c>
      <c r="J80" s="5">
        <v>0</v>
      </c>
      <c r="K80" s="5">
        <v>0</v>
      </c>
    </row>
    <row r="81" spans="1:11" ht="38.25">
      <c r="A81" s="38">
        <v>8</v>
      </c>
      <c r="B81" s="15" t="s">
        <v>37</v>
      </c>
      <c r="C81" s="43">
        <f t="shared" si="10"/>
        <v>1300</v>
      </c>
      <c r="D81" s="44" t="s">
        <v>36</v>
      </c>
      <c r="E81" s="10">
        <v>1300</v>
      </c>
      <c r="F81" s="5">
        <v>0</v>
      </c>
      <c r="G81" s="5">
        <v>0</v>
      </c>
      <c r="H81" s="32">
        <v>1300</v>
      </c>
      <c r="I81" s="5">
        <v>0</v>
      </c>
      <c r="J81" s="5">
        <v>0</v>
      </c>
      <c r="K81" s="5">
        <v>0</v>
      </c>
    </row>
    <row r="82" spans="1:11" ht="51">
      <c r="A82" s="38">
        <v>9</v>
      </c>
      <c r="B82" s="15" t="s">
        <v>73</v>
      </c>
      <c r="C82" s="43">
        <f t="shared" si="10"/>
        <v>2100</v>
      </c>
      <c r="D82" s="44" t="s">
        <v>36</v>
      </c>
      <c r="E82" s="10">
        <v>2100</v>
      </c>
      <c r="F82" s="32">
        <v>0</v>
      </c>
      <c r="G82" s="5">
        <v>0</v>
      </c>
      <c r="H82" s="30">
        <v>2100</v>
      </c>
      <c r="I82" s="5">
        <v>0</v>
      </c>
      <c r="J82" s="5">
        <v>0</v>
      </c>
      <c r="K82" s="5">
        <v>0</v>
      </c>
    </row>
    <row r="83" spans="1:45" s="12" customFormat="1" ht="38.25">
      <c r="A83" s="34">
        <v>10</v>
      </c>
      <c r="B83" s="15" t="s">
        <v>74</v>
      </c>
      <c r="C83" s="43">
        <f>H83</f>
        <v>42000</v>
      </c>
      <c r="D83" s="44" t="s">
        <v>36</v>
      </c>
      <c r="E83" s="10">
        <f>H83</f>
        <v>42000</v>
      </c>
      <c r="F83" s="32">
        <v>0</v>
      </c>
      <c r="G83" s="5">
        <v>0</v>
      </c>
      <c r="H83" s="5">
        <v>42000</v>
      </c>
      <c r="I83" s="5">
        <v>0</v>
      </c>
      <c r="J83" s="5">
        <v>0</v>
      </c>
      <c r="K83" s="5">
        <v>0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s="12" customFormat="1" ht="85.5" customHeight="1">
      <c r="A84" s="34">
        <v>11</v>
      </c>
      <c r="B84" s="15" t="s">
        <v>78</v>
      </c>
      <c r="C84" s="43">
        <f t="shared" si="10"/>
        <v>300000</v>
      </c>
      <c r="D84" s="44" t="s">
        <v>36</v>
      </c>
      <c r="E84" s="10">
        <f>H84+I84+J84+K84</f>
        <v>300000</v>
      </c>
      <c r="F84" s="32">
        <v>0</v>
      </c>
      <c r="G84" s="5">
        <v>0</v>
      </c>
      <c r="H84" s="5">
        <v>39690</v>
      </c>
      <c r="I84" s="5">
        <v>86770</v>
      </c>
      <c r="J84" s="5">
        <v>86770</v>
      </c>
      <c r="K84" s="5">
        <v>86770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s="12" customFormat="1" ht="75.75" customHeight="1">
      <c r="A85" s="41">
        <v>12</v>
      </c>
      <c r="B85" s="42" t="s">
        <v>35</v>
      </c>
      <c r="C85" s="43">
        <f>E85</f>
        <v>75000</v>
      </c>
      <c r="D85" s="44" t="s">
        <v>36</v>
      </c>
      <c r="E85" s="43">
        <f>H85+I85+J85+K85</f>
        <v>75000</v>
      </c>
      <c r="F85" s="44">
        <v>0</v>
      </c>
      <c r="G85" s="44">
        <v>0</v>
      </c>
      <c r="H85" s="44">
        <v>17760</v>
      </c>
      <c r="I85" s="44">
        <v>19080</v>
      </c>
      <c r="J85" s="44">
        <v>19080</v>
      </c>
      <c r="K85" s="44">
        <v>19080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s="12" customFormat="1" ht="46.5" customHeight="1">
      <c r="A86" s="41">
        <v>13</v>
      </c>
      <c r="B86" s="42" t="s">
        <v>81</v>
      </c>
      <c r="C86" s="43">
        <f>E86</f>
        <v>12600</v>
      </c>
      <c r="D86" s="44" t="s">
        <v>36</v>
      </c>
      <c r="E86" s="43">
        <v>12600</v>
      </c>
      <c r="F86" s="44">
        <v>0</v>
      </c>
      <c r="G86" s="44">
        <v>0</v>
      </c>
      <c r="H86" s="44">
        <v>12600</v>
      </c>
      <c r="I86" s="44">
        <v>0</v>
      </c>
      <c r="J86" s="44">
        <v>0</v>
      </c>
      <c r="K86" s="44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s="12" customFormat="1" ht="84" customHeight="1" hidden="1">
      <c r="A87" s="41">
        <v>14</v>
      </c>
      <c r="B87" s="42" t="s">
        <v>84</v>
      </c>
      <c r="C87" s="45">
        <f>E87</f>
        <v>0</v>
      </c>
      <c r="D87" s="44" t="s">
        <v>27</v>
      </c>
      <c r="E87" s="45">
        <f>H87</f>
        <v>0</v>
      </c>
      <c r="F87" s="44">
        <v>0</v>
      </c>
      <c r="G87" s="44">
        <v>0</v>
      </c>
      <c r="H87" s="46">
        <v>0</v>
      </c>
      <c r="I87" s="44">
        <v>0</v>
      </c>
      <c r="J87" s="44">
        <v>0</v>
      </c>
      <c r="K87" s="44">
        <v>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11" s="11" customFormat="1" ht="48" customHeight="1">
      <c r="A88" s="93">
        <v>14</v>
      </c>
      <c r="B88" s="89" t="s">
        <v>90</v>
      </c>
      <c r="C88" s="91">
        <f>E88+E89</f>
        <v>1120.13</v>
      </c>
      <c r="D88" s="44" t="s">
        <v>27</v>
      </c>
      <c r="E88" s="45">
        <f>H88</f>
        <v>764.63</v>
      </c>
      <c r="F88" s="44">
        <v>0</v>
      </c>
      <c r="G88" s="44">
        <v>0</v>
      </c>
      <c r="H88" s="46">
        <v>764.63</v>
      </c>
      <c r="I88" s="44">
        <v>0</v>
      </c>
      <c r="J88" s="44">
        <v>0</v>
      </c>
      <c r="K88" s="44">
        <v>0</v>
      </c>
    </row>
    <row r="89" spans="1:11" s="11" customFormat="1" ht="48.75" customHeight="1">
      <c r="A89" s="94"/>
      <c r="B89" s="90"/>
      <c r="C89" s="92"/>
      <c r="D89" s="44" t="s">
        <v>36</v>
      </c>
      <c r="E89" s="45">
        <f>H89</f>
        <v>355.5</v>
      </c>
      <c r="F89" s="44">
        <v>0</v>
      </c>
      <c r="G89" s="44">
        <v>0</v>
      </c>
      <c r="H89" s="46">
        <v>355.5</v>
      </c>
      <c r="I89" s="44">
        <v>0</v>
      </c>
      <c r="J89" s="44">
        <v>0</v>
      </c>
      <c r="K89" s="44">
        <v>0</v>
      </c>
    </row>
    <row r="90" spans="1:12" ht="25.5" customHeight="1">
      <c r="A90" s="61" t="s">
        <v>13</v>
      </c>
      <c r="B90" s="61"/>
      <c r="C90" s="60">
        <f>SUM(C74:C88)</f>
        <v>986368.42</v>
      </c>
      <c r="D90" s="43" t="s">
        <v>25</v>
      </c>
      <c r="E90" s="43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36"/>
    </row>
    <row r="91" spans="1:12" ht="40.5" customHeight="1">
      <c r="A91" s="61"/>
      <c r="B91" s="61"/>
      <c r="C91" s="60"/>
      <c r="D91" s="43" t="s">
        <v>27</v>
      </c>
      <c r="E91" s="43">
        <f>H91</f>
        <v>764.63</v>
      </c>
      <c r="F91" s="44">
        <v>0</v>
      </c>
      <c r="G91" s="44">
        <v>0</v>
      </c>
      <c r="H91" s="44">
        <f>H88</f>
        <v>764.63</v>
      </c>
      <c r="I91" s="44">
        <v>0</v>
      </c>
      <c r="J91" s="44">
        <v>0</v>
      </c>
      <c r="K91" s="44">
        <v>0</v>
      </c>
      <c r="L91" s="36"/>
    </row>
    <row r="92" spans="1:12" ht="38.25">
      <c r="A92" s="61"/>
      <c r="B92" s="61"/>
      <c r="C92" s="60"/>
      <c r="D92" s="43" t="s">
        <v>36</v>
      </c>
      <c r="E92" s="43">
        <f>E86+E85+E84+E83+E82+E81+E80+E79+E78+E77+E76+E75+E74</f>
        <v>985248.29</v>
      </c>
      <c r="F92" s="43">
        <f>F86+F85+F84+F83+F82+F81+F80+F79+F78+F77+F76+F75+F74</f>
        <v>19268.32</v>
      </c>
      <c r="G92" s="43">
        <f>G86+G85+G84+G83+G82+G81+G80+G79+G78+G77+G76+G75+G74</f>
        <v>25319.239999999998</v>
      </c>
      <c r="H92" s="43">
        <f>H74+H76+H77+H78+H79+H80+H81+H82+H83+H84+H85+H86+H89</f>
        <v>358517.92</v>
      </c>
      <c r="I92" s="43">
        <f>I74+I76+I77+I78+I79+I80+I81+I82+I83+I84+I85+I86+I88+I75</f>
        <v>363877.75999999995</v>
      </c>
      <c r="J92" s="43">
        <f>J74+J76+J77+J78+J79+J80+J81+J82+J83+J84+J85+J86+J88+J75</f>
        <v>112770.55</v>
      </c>
      <c r="K92" s="43">
        <f>K74+K76+K77+K78+K79+K80+K81+K82+K83+K84+K85+K86+K88+K75</f>
        <v>105850</v>
      </c>
      <c r="L92" s="36"/>
    </row>
    <row r="93" spans="1:11" ht="12.75" customHeight="1">
      <c r="A93" s="60" t="s">
        <v>8</v>
      </c>
      <c r="B93" s="60"/>
      <c r="C93" s="60"/>
      <c r="D93" s="60"/>
      <c r="E93" s="60"/>
      <c r="F93" s="60"/>
      <c r="G93" s="60"/>
      <c r="H93" s="47"/>
      <c r="I93" s="47"/>
      <c r="J93" s="47"/>
      <c r="K93" s="47"/>
    </row>
    <row r="94" spans="1:11" ht="38.25">
      <c r="A94" s="48">
        <v>1</v>
      </c>
      <c r="B94" s="42" t="s">
        <v>75</v>
      </c>
      <c r="C94" s="43">
        <f>E94</f>
        <v>248054.3</v>
      </c>
      <c r="D94" s="43" t="s">
        <v>36</v>
      </c>
      <c r="E94" s="43">
        <f>F94+G94+H94+I94+J94</f>
        <v>248054.3</v>
      </c>
      <c r="F94" s="44">
        <v>434.1</v>
      </c>
      <c r="G94" s="49">
        <v>61905.05</v>
      </c>
      <c r="H94" s="50">
        <v>61905.05</v>
      </c>
      <c r="I94" s="44">
        <v>61905.05</v>
      </c>
      <c r="J94" s="44">
        <v>61905.05</v>
      </c>
      <c r="K94" s="44">
        <v>0</v>
      </c>
    </row>
    <row r="95" spans="1:11" ht="12.75">
      <c r="A95" s="77" t="s">
        <v>7</v>
      </c>
      <c r="B95" s="77"/>
      <c r="C95" s="77"/>
      <c r="D95" s="77"/>
      <c r="E95" s="77"/>
      <c r="F95" s="77"/>
      <c r="G95" s="77"/>
      <c r="H95" s="13"/>
      <c r="I95" s="13"/>
      <c r="J95" s="13"/>
      <c r="K95" s="13"/>
    </row>
    <row r="96" spans="1:12" ht="25.5">
      <c r="A96" s="75"/>
      <c r="B96" s="75"/>
      <c r="C96" s="76">
        <f>C32+C57+C72+C90+C94</f>
        <v>5961452.7700000005</v>
      </c>
      <c r="D96" s="10" t="s">
        <v>87</v>
      </c>
      <c r="E96" s="27">
        <f>F96+G96+H96+I96+J96+K96</f>
        <v>187200</v>
      </c>
      <c r="F96" s="27">
        <f aca="true" t="shared" si="11" ref="F96:K96">F90+F57</f>
        <v>0</v>
      </c>
      <c r="G96" s="27">
        <f t="shared" si="11"/>
        <v>0</v>
      </c>
      <c r="H96" s="27">
        <f t="shared" si="11"/>
        <v>187200</v>
      </c>
      <c r="I96" s="27">
        <f t="shared" si="11"/>
        <v>0</v>
      </c>
      <c r="J96" s="27">
        <f t="shared" si="11"/>
        <v>0</v>
      </c>
      <c r="K96" s="27">
        <f t="shared" si="11"/>
        <v>0</v>
      </c>
      <c r="L96" s="39"/>
    </row>
    <row r="97" spans="1:12" ht="38.25">
      <c r="A97" s="75"/>
      <c r="B97" s="75"/>
      <c r="C97" s="76"/>
      <c r="D97" s="10" t="s">
        <v>27</v>
      </c>
      <c r="E97" s="27">
        <f>E58+E88</f>
        <v>6947</v>
      </c>
      <c r="F97" s="27">
        <f aca="true" t="shared" si="12" ref="F97:K97">F58</f>
        <v>0</v>
      </c>
      <c r="G97" s="27">
        <f t="shared" si="12"/>
        <v>0</v>
      </c>
      <c r="H97" s="27">
        <f>H58+H88</f>
        <v>6947</v>
      </c>
      <c r="I97" s="27">
        <f t="shared" si="12"/>
        <v>0</v>
      </c>
      <c r="J97" s="27">
        <f t="shared" si="12"/>
        <v>0</v>
      </c>
      <c r="K97" s="27">
        <f t="shared" si="12"/>
        <v>0</v>
      </c>
      <c r="L97" s="39"/>
    </row>
    <row r="98" spans="1:12" ht="38.25">
      <c r="A98" s="75"/>
      <c r="B98" s="75"/>
      <c r="C98" s="76"/>
      <c r="D98" s="10" t="s">
        <v>36</v>
      </c>
      <c r="E98" s="27">
        <f>F98+G98+H98+I98+J98+K98</f>
        <v>5767305.77</v>
      </c>
      <c r="F98" s="27">
        <f aca="true" t="shared" si="13" ref="F98:K98">F94+F72+F59+F32+F92</f>
        <v>69441.32999999999</v>
      </c>
      <c r="G98" s="27">
        <f t="shared" si="13"/>
        <v>602756.8300000001</v>
      </c>
      <c r="H98" s="27">
        <f>H94+H72+H59+H32+H92</f>
        <v>1605720.36</v>
      </c>
      <c r="I98" s="27">
        <f t="shared" si="13"/>
        <v>1637700.1500000001</v>
      </c>
      <c r="J98" s="27">
        <f t="shared" si="13"/>
        <v>990036.3</v>
      </c>
      <c r="K98" s="27">
        <f t="shared" si="13"/>
        <v>861650.8</v>
      </c>
      <c r="L98" s="39"/>
    </row>
    <row r="99" ht="12.75">
      <c r="C99" s="37"/>
    </row>
    <row r="100" spans="1:12" ht="32.25" customHeight="1">
      <c r="A100" s="57"/>
      <c r="B100" s="71"/>
      <c r="C100" s="71"/>
      <c r="D100" s="71"/>
      <c r="E100" s="71"/>
      <c r="F100" s="71"/>
      <c r="G100" s="71"/>
      <c r="L100" s="39"/>
    </row>
  </sheetData>
  <mergeCells count="45">
    <mergeCell ref="B88:B89"/>
    <mergeCell ref="C88:C89"/>
    <mergeCell ref="A88:A89"/>
    <mergeCell ref="H54:H55"/>
    <mergeCell ref="I54:I55"/>
    <mergeCell ref="J54:J55"/>
    <mergeCell ref="K54:K55"/>
    <mergeCell ref="D54:D55"/>
    <mergeCell ref="E54:E55"/>
    <mergeCell ref="F54:F55"/>
    <mergeCell ref="G54:G55"/>
    <mergeCell ref="B2:E2"/>
    <mergeCell ref="B4:E4"/>
    <mergeCell ref="B7:B8"/>
    <mergeCell ref="C7:C8"/>
    <mergeCell ref="H4:K4"/>
    <mergeCell ref="A7:A8"/>
    <mergeCell ref="A10:G10"/>
    <mergeCell ref="E7:K7"/>
    <mergeCell ref="A5:K5"/>
    <mergeCell ref="C90:C92"/>
    <mergeCell ref="A95:G95"/>
    <mergeCell ref="A96:A98"/>
    <mergeCell ref="A93:G93"/>
    <mergeCell ref="A90:B92"/>
    <mergeCell ref="D7:D8"/>
    <mergeCell ref="H2:K2"/>
    <mergeCell ref="H3:K3"/>
    <mergeCell ref="A100:G100"/>
    <mergeCell ref="A33:G33"/>
    <mergeCell ref="A60:G60"/>
    <mergeCell ref="A73:G73"/>
    <mergeCell ref="A72:B72"/>
    <mergeCell ref="B96:B98"/>
    <mergeCell ref="C96:C98"/>
    <mergeCell ref="H1:K1"/>
    <mergeCell ref="B34:B36"/>
    <mergeCell ref="C34:C36"/>
    <mergeCell ref="A57:B59"/>
    <mergeCell ref="A32:B32"/>
    <mergeCell ref="A34:A36"/>
    <mergeCell ref="C57:C59"/>
    <mergeCell ref="A54:A55"/>
    <mergeCell ref="B54:B55"/>
    <mergeCell ref="C54:C55"/>
  </mergeCells>
  <printOptions/>
  <pageMargins left="0.5905511811023623" right="0.3937007874015748" top="0.3937007874015748" bottom="0.1968503937007874" header="0.8661417322834646" footer="0.1968503937007874"/>
  <pageSetup fitToHeight="7" horizontalDpi="600" verticalDpi="600" orientation="landscape" paperSize="9" scale="72" r:id="rId1"/>
  <headerFooter alignWithMargins="0">
    <oddFooter>&amp;R&amp;P</oddFooter>
  </headerFooter>
  <rowBreaks count="2" manualBreakCount="2">
    <brk id="32" max="10" man="1"/>
    <brk id="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2012-04-19T14:22:30Z</cp:lastPrinted>
  <dcterms:created xsi:type="dcterms:W3CDTF">1996-10-08T23:32:33Z</dcterms:created>
  <dcterms:modified xsi:type="dcterms:W3CDTF">2012-04-26T12:06:11Z</dcterms:modified>
  <cp:category/>
  <cp:version/>
  <cp:contentType/>
  <cp:contentStatus/>
</cp:coreProperties>
</file>