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0" windowWidth="12780" windowHeight="13050" activeTab="0"/>
  </bookViews>
  <sheets>
    <sheet name="программы" sheetId="1" r:id="rId1"/>
  </sheets>
  <definedNames>
    <definedName name="_xlnm.Print_Area" localSheetId="0">'программы'!$A$1:$H$166</definedName>
  </definedNames>
  <calcPr fullCalcOnLoad="1"/>
</workbook>
</file>

<file path=xl/sharedStrings.xml><?xml version="1.0" encoding="utf-8"?>
<sst xmlns="http://schemas.openxmlformats.org/spreadsheetml/2006/main" count="720" uniqueCount="123">
  <si>
    <t>№п/п</t>
  </si>
  <si>
    <t>Наименования</t>
  </si>
  <si>
    <t>ЦСР</t>
  </si>
  <si>
    <t>Рз</t>
  </si>
  <si>
    <t>ПР</t>
  </si>
  <si>
    <t>ВР</t>
  </si>
  <si>
    <t>Мин</t>
  </si>
  <si>
    <t>Сумма (тыс. руб.)</t>
  </si>
  <si>
    <t>795 01 00</t>
  </si>
  <si>
    <t>Образование</t>
  </si>
  <si>
    <t>07</t>
  </si>
  <si>
    <t>Другие вопросы в области образования</t>
  </si>
  <si>
    <t>09</t>
  </si>
  <si>
    <t>10</t>
  </si>
  <si>
    <t>795 03 00</t>
  </si>
  <si>
    <t>Социальная политика</t>
  </si>
  <si>
    <t>Другие вопросы в области социальной политики</t>
  </si>
  <si>
    <t>06</t>
  </si>
  <si>
    <t>Выполнение функций органами местного самоуправления</t>
  </si>
  <si>
    <t>Социальное обеспечение населения</t>
  </si>
  <si>
    <t>03</t>
  </si>
  <si>
    <t>08</t>
  </si>
  <si>
    <t>01</t>
  </si>
  <si>
    <t>05</t>
  </si>
  <si>
    <t>14</t>
  </si>
  <si>
    <t>795 07 00</t>
  </si>
  <si>
    <t>Охрана окружающей среды</t>
  </si>
  <si>
    <t>Другие вопросы в области охраны окружающей среды</t>
  </si>
  <si>
    <t>795 08 00</t>
  </si>
  <si>
    <t>Национальная безопасность и  правоохранительная деятельность</t>
  </si>
  <si>
    <t>Другие вопросы в области национальной безопасности  и правоохранительной деятельности</t>
  </si>
  <si>
    <t>Жилищно-коммунальное хозяйство</t>
  </si>
  <si>
    <t>Жилищное хозяйство</t>
  </si>
  <si>
    <t>500</t>
  </si>
  <si>
    <t>795 12 00</t>
  </si>
  <si>
    <t>795 16 00</t>
  </si>
  <si>
    <t>Другие общегосударственные вопросы</t>
  </si>
  <si>
    <t>Общегосударственные вопросы</t>
  </si>
  <si>
    <t>Всего по муниципальным целевым программам:</t>
  </si>
  <si>
    <t>795 06 00</t>
  </si>
  <si>
    <t>Физическая культура и спорт</t>
  </si>
  <si>
    <t>Долгосрочная целевая программа "Обеспечение жильем молодых семей в г. Долгопрудный на 2009-2012 годы"</t>
  </si>
  <si>
    <t>Управление администрации города по работе в микрорайонах Шереметьевский,Хлебниково,Павельцево</t>
  </si>
  <si>
    <t>Долгосрочная городская целевая программа "Развитие и поддержка территориального общественного самоуправления, взаимодействия органов местного самоуправления с общественными объединениями социальной направленности, предприятиями, организациями, учреждениями города Долгопрудного на 2010-2012 годы"</t>
  </si>
  <si>
    <t>04</t>
  </si>
  <si>
    <t>12</t>
  </si>
  <si>
    <t>Национальная экономика</t>
  </si>
  <si>
    <t>Другие вопросы в области национальной экономики</t>
  </si>
  <si>
    <t xml:space="preserve"> Комитет по управлению имуществом г. Долгопрудный</t>
  </si>
  <si>
    <t>795 02 00</t>
  </si>
  <si>
    <t>795 04 00</t>
  </si>
  <si>
    <t>Финансовое управление администрации г.Долгопрудного</t>
  </si>
  <si>
    <t>795 05 00</t>
  </si>
  <si>
    <t>Молодежная политика и оздоровление детей</t>
  </si>
  <si>
    <t>Долгосрочная городская  целевая программа "Развитие муниципальной службы в городе Долгопрудном на период 2011-2013 годов"</t>
  </si>
  <si>
    <t>Долгосрочная целевая программа "Развитие сферы культуры на 2011-2015 годы"</t>
  </si>
  <si>
    <t>Культура, кинематография, средства массовой информации</t>
  </si>
  <si>
    <t>795 10 00</t>
  </si>
  <si>
    <t>795 11 00</t>
  </si>
  <si>
    <t>795 17 00</t>
  </si>
  <si>
    <t>795 15 00</t>
  </si>
  <si>
    <t>902</t>
  </si>
  <si>
    <t>901</t>
  </si>
  <si>
    <t>904</t>
  </si>
  <si>
    <t>905</t>
  </si>
  <si>
    <t>906</t>
  </si>
  <si>
    <t>907</t>
  </si>
  <si>
    <t>903</t>
  </si>
  <si>
    <t>11</t>
  </si>
  <si>
    <t xml:space="preserve">Физическая культура </t>
  </si>
  <si>
    <t>13</t>
  </si>
  <si>
    <t xml:space="preserve">Долгосрочная целевая  программа "Молодое поколение Долгопрудного на 2011-2015 годы" </t>
  </si>
  <si>
    <t>Бюджетные инвестиции</t>
  </si>
  <si>
    <t>003</t>
  </si>
  <si>
    <t>00</t>
  </si>
  <si>
    <t>000</t>
  </si>
  <si>
    <t>000 00 00</t>
  </si>
  <si>
    <t>Совет депутатов города Долгопрудного Московской области</t>
  </si>
  <si>
    <t>Субсидии некоммерческим организациям</t>
  </si>
  <si>
    <t>Долгосрочная целевая программа "Защита населения и территории города Долгопрудный от чрезвычайных ситуаций на 2012-2015 годы"</t>
  </si>
  <si>
    <t>795 13 00</t>
  </si>
  <si>
    <t>Другие вопросы о области культуры и кинематографии</t>
  </si>
  <si>
    <t>Долгосрочная целевая программа "Муниципальная целевая программа по выполнению работ по капитальному ремонту многоквартирных жилых домов г.Долгопрудного в части замены лифтов на 2012-2016 гг"</t>
  </si>
  <si>
    <t>02</t>
  </si>
  <si>
    <t>Коммунальное хозяйство</t>
  </si>
  <si>
    <t>Долгосрочная целевая Программа "Профилактика преступлений и иных правонарушений на территории городского округа Долгопрудный на 2012-2014 годы"</t>
  </si>
  <si>
    <t>Благоустройство</t>
  </si>
  <si>
    <t>795 14 00</t>
  </si>
  <si>
    <t>Долгосрочная целевая программа "Дети Долгопрудного " на 2012-2015 годы"</t>
  </si>
  <si>
    <t>Субсидии юридическим лицам</t>
  </si>
  <si>
    <t>006</t>
  </si>
  <si>
    <t xml:space="preserve">Муниципальная программа размещения дополнительных гостевых парковок на дворовых и сопряженных с ними территориях в г.Долгопрудном на период  2011-2014 годы </t>
  </si>
  <si>
    <t>795 18 00</t>
  </si>
  <si>
    <t xml:space="preserve">03 </t>
  </si>
  <si>
    <t>Управление культуры, физической культуры, спорта, туризма и молодежной политики администрации города Долгопрудного</t>
  </si>
  <si>
    <t>Администрация города Долгопрудного</t>
  </si>
  <si>
    <t>019</t>
  </si>
  <si>
    <t>Комитет по управлению имуществом г. Долгопрудный</t>
  </si>
  <si>
    <t>Муниципальная долгосрочная целевая программа по проведению капитального ремонта в многоквартирных жилых домах города Долгопрудного на 2012-2016 годы</t>
  </si>
  <si>
    <t>795 09 00</t>
  </si>
  <si>
    <t>Долгосрочная целевая программа г.Долгопрудного "Муниципальная целевая программа мероприятий по охране окружающей среды на территории города Долгопрудного на 2012-2016 годы"</t>
  </si>
  <si>
    <t>к решению Совета депутатов</t>
  </si>
  <si>
    <t>(Приложение №4</t>
  </si>
  <si>
    <t>от 23.12.2011г. №157-нр)</t>
  </si>
  <si>
    <t>005</t>
  </si>
  <si>
    <t>Дошкольное образование</t>
  </si>
  <si>
    <t>795 19 00</t>
  </si>
  <si>
    <t>795 20 00</t>
  </si>
  <si>
    <t>Муниципальная целевая программа в области энергоснабжения и повышения энергетической эффективности в городе Долгопрудном на 2012-2020 гг</t>
  </si>
  <si>
    <t>Муниципальная адресная долгосрочная целевая программа поэтапного перехода на отпуск коммунальных ресурсов потребителям в соответствии с показаниями учета в многоквартирных жилых домах на территории Долгопрудного</t>
  </si>
  <si>
    <t>Управление образования   администрации                                                  г. Долгопрудного</t>
  </si>
  <si>
    <t>Управление образования   администрации                                  г. Долгопрудного</t>
  </si>
  <si>
    <t>Управление образования   администрации                                 г. Долгопрудного</t>
  </si>
  <si>
    <t>Долгосрочная городская целевая программа "Развитие субъектов малого и среднего предпринимательства в городе Долгопрудном Московской области на период               2010-2012 годы"</t>
  </si>
  <si>
    <t>Долгосрочная целевая программа г.Долгопрудного "Дополнительные меры социальной поддержки отдельных категорий граждан г.Долгопрудного                             на 2012-2015 г.г."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</si>
  <si>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                               на 2009-2015 гг.</t>
  </si>
  <si>
    <t>Программа комплексного развития систем коммунальной инфраструктуры городского округа Долгопрудный                             на 2010-2015 годы</t>
  </si>
  <si>
    <t>Долгосрочная целевая программа "Благоустройство территорий города Долгопрудного                                                              на период 2012-2014 годы"</t>
  </si>
  <si>
    <t>целевых, долгосрочных, адресных программ на 2012 год</t>
  </si>
  <si>
    <t xml:space="preserve">Расходы бюджета городского округа Долгопрудный на финансирование муниципальных </t>
  </si>
  <si>
    <t>Долгосрочная целевая программа "Муниципальная программа "Развитие физической культуры и спорта в г. Долгопрудном на 2012-2015 гг."</t>
  </si>
  <si>
    <t>Приложение № 4</t>
  </si>
  <si>
    <t>от 22.08.2012г.  № 120-нр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</si>
</sst>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00_р_._-;\-* #,##0.000_р_._-;_-* &quot;-&quot;??_р_._-;_-@_-"/>
    <numFmt numFmtId="167" formatCode="_-* #,##0_р_._-;\-* #,##0_р_._-;_-* &quot;-&quot;??_р_._-;_-@_-"/>
  </numFmts>
  <fonts count="26">
    <font>
      <sz val="9"/>
      <name val="Arial"/>
      <family val="0"/>
    </font>
    <font>
      <b/>
      <sz val="9"/>
      <name val="Arial"/>
      <family val="2"/>
    </font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/>
    </xf>
    <xf numFmtId="49" fontId="8" fillId="0" borderId="11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7" fillId="0" borderId="16" xfId="0" applyNumberFormat="1" applyFont="1" applyBorder="1" applyAlignment="1">
      <alignment/>
    </xf>
    <xf numFmtId="164" fontId="7" fillId="0" borderId="15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7" fillId="24" borderId="17" xfId="0" applyNumberFormat="1" applyFont="1" applyFill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24" borderId="18" xfId="0" applyNumberFormat="1" applyFont="1" applyFill="1" applyBorder="1" applyAlignment="1">
      <alignment/>
    </xf>
    <xf numFmtId="164" fontId="2" fillId="24" borderId="17" xfId="0" applyNumberFormat="1" applyFont="1" applyFill="1" applyBorder="1" applyAlignment="1">
      <alignment/>
    </xf>
    <xf numFmtId="49" fontId="7" fillId="24" borderId="16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49" fontId="7" fillId="0" borderId="19" xfId="0" applyNumberFormat="1" applyFont="1" applyBorder="1" applyAlignment="1">
      <alignment/>
    </xf>
    <xf numFmtId="164" fontId="7" fillId="0" borderId="20" xfId="0" applyNumberFormat="1" applyFont="1" applyBorder="1" applyAlignment="1">
      <alignment/>
    </xf>
    <xf numFmtId="0" fontId="2" fillId="24" borderId="14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/>
    </xf>
    <xf numFmtId="49" fontId="7" fillId="0" borderId="22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49" fontId="7" fillId="0" borderId="23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24" xfId="0" applyNumberFormat="1" applyFont="1" applyBorder="1" applyAlignment="1">
      <alignment/>
    </xf>
    <xf numFmtId="49" fontId="7" fillId="0" borderId="16" xfId="0" applyNumberFormat="1" applyFont="1" applyBorder="1" applyAlignment="1">
      <alignment/>
    </xf>
    <xf numFmtId="49" fontId="7" fillId="24" borderId="22" xfId="0" applyNumberFormat="1" applyFont="1" applyFill="1" applyBorder="1" applyAlignment="1">
      <alignment/>
    </xf>
    <xf numFmtId="49" fontId="7" fillId="24" borderId="23" xfId="0" applyNumberFormat="1" applyFont="1" applyFill="1" applyBorder="1" applyAlignment="1">
      <alignment/>
    </xf>
    <xf numFmtId="49" fontId="7" fillId="24" borderId="14" xfId="0" applyNumberFormat="1" applyFont="1" applyFill="1" applyBorder="1" applyAlignment="1">
      <alignment/>
    </xf>
    <xf numFmtId="49" fontId="2" fillId="0" borderId="23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/>
    </xf>
    <xf numFmtId="49" fontId="2" fillId="0" borderId="24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9" fontId="7" fillId="0" borderId="25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49" fontId="7" fillId="0" borderId="26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27" xfId="0" applyNumberFormat="1" applyFont="1" applyBorder="1" applyAlignment="1">
      <alignment/>
    </xf>
    <xf numFmtId="49" fontId="2" fillId="0" borderId="28" xfId="0" applyNumberFormat="1" applyFont="1" applyBorder="1" applyAlignment="1">
      <alignment/>
    </xf>
    <xf numFmtId="0" fontId="2" fillId="24" borderId="21" xfId="0" applyFont="1" applyFill="1" applyBorder="1" applyAlignment="1">
      <alignment/>
    </xf>
    <xf numFmtId="49" fontId="2" fillId="0" borderId="25" xfId="0" applyNumberFormat="1" applyFont="1" applyBorder="1" applyAlignment="1">
      <alignment/>
    </xf>
    <xf numFmtId="0" fontId="2" fillId="0" borderId="25" xfId="0" applyFont="1" applyBorder="1" applyAlignment="1">
      <alignment/>
    </xf>
    <xf numFmtId="49" fontId="2" fillId="24" borderId="24" xfId="0" applyNumberFormat="1" applyFont="1" applyFill="1" applyBorder="1" applyAlignment="1">
      <alignment/>
    </xf>
    <xf numFmtId="49" fontId="2" fillId="24" borderId="14" xfId="0" applyNumberFormat="1" applyFont="1" applyFill="1" applyBorder="1" applyAlignment="1">
      <alignment/>
    </xf>
    <xf numFmtId="49" fontId="2" fillId="24" borderId="22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49" fontId="2" fillId="0" borderId="15" xfId="0" applyNumberFormat="1" applyFont="1" applyBorder="1" applyAlignment="1">
      <alignment/>
    </xf>
    <xf numFmtId="0" fontId="2" fillId="0" borderId="25" xfId="0" applyFont="1" applyFill="1" applyBorder="1" applyAlignment="1">
      <alignment/>
    </xf>
    <xf numFmtId="49" fontId="7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7" fillId="0" borderId="25" xfId="0" applyNumberFormat="1" applyFont="1" applyBorder="1" applyAlignment="1">
      <alignment/>
    </xf>
    <xf numFmtId="49" fontId="7" fillId="0" borderId="19" xfId="0" applyNumberFormat="1" applyFont="1" applyBorder="1" applyAlignment="1">
      <alignment/>
    </xf>
    <xf numFmtId="49" fontId="7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9" fontId="7" fillId="0" borderId="23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49" fontId="7" fillId="0" borderId="28" xfId="0" applyNumberFormat="1" applyFont="1" applyBorder="1" applyAlignment="1">
      <alignment/>
    </xf>
    <xf numFmtId="0" fontId="7" fillId="0" borderId="26" xfId="0" applyFont="1" applyBorder="1" applyAlignment="1">
      <alignment/>
    </xf>
    <xf numFmtId="49" fontId="2" fillId="0" borderId="29" xfId="0" applyNumberFormat="1" applyFont="1" applyBorder="1" applyAlignment="1">
      <alignment/>
    </xf>
    <xf numFmtId="49" fontId="7" fillId="0" borderId="22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horizontal="left" vertical="top" wrapText="1"/>
    </xf>
    <xf numFmtId="0" fontId="7" fillId="0" borderId="28" xfId="0" applyFont="1" applyBorder="1" applyAlignment="1">
      <alignment/>
    </xf>
    <xf numFmtId="0" fontId="2" fillId="0" borderId="3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24" xfId="0" applyFont="1" applyBorder="1" applyAlignment="1">
      <alignment/>
    </xf>
    <xf numFmtId="0" fontId="7" fillId="24" borderId="23" xfId="0" applyFont="1" applyFill="1" applyBorder="1" applyAlignment="1">
      <alignment horizontal="left"/>
    </xf>
    <xf numFmtId="0" fontId="2" fillId="0" borderId="23" xfId="0" applyFont="1" applyBorder="1" applyAlignment="1">
      <alignment/>
    </xf>
    <xf numFmtId="0" fontId="7" fillId="0" borderId="23" xfId="0" applyFont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22" xfId="0" applyFont="1" applyBorder="1" applyAlignment="1">
      <alignment wrapText="1"/>
    </xf>
    <xf numFmtId="0" fontId="7" fillId="0" borderId="28" xfId="0" applyFont="1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7" fillId="0" borderId="27" xfId="0" applyFont="1" applyBorder="1" applyAlignment="1">
      <alignment/>
    </xf>
    <xf numFmtId="0" fontId="2" fillId="24" borderId="22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2" fillId="24" borderId="23" xfId="0" applyFont="1" applyFill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28" xfId="0" applyFont="1" applyBorder="1" applyAlignment="1">
      <alignment horizontal="left" vertical="top" wrapText="1"/>
    </xf>
    <xf numFmtId="164" fontId="7" fillId="0" borderId="21" xfId="0" applyNumberFormat="1" applyFont="1" applyBorder="1" applyAlignment="1">
      <alignment/>
    </xf>
    <xf numFmtId="49" fontId="7" fillId="0" borderId="32" xfId="0" applyNumberFormat="1" applyFont="1" applyBorder="1" applyAlignment="1">
      <alignment/>
    </xf>
    <xf numFmtId="49" fontId="2" fillId="0" borderId="33" xfId="0" applyNumberFormat="1" applyFont="1" applyBorder="1" applyAlignment="1">
      <alignment/>
    </xf>
    <xf numFmtId="49" fontId="2" fillId="0" borderId="34" xfId="0" applyNumberFormat="1" applyFont="1" applyBorder="1" applyAlignment="1">
      <alignment/>
    </xf>
    <xf numFmtId="49" fontId="7" fillId="0" borderId="21" xfId="0" applyNumberFormat="1" applyFont="1" applyBorder="1" applyAlignment="1">
      <alignment/>
    </xf>
    <xf numFmtId="49" fontId="7" fillId="0" borderId="21" xfId="0" applyNumberFormat="1" applyFont="1" applyBorder="1" applyAlignment="1">
      <alignment/>
    </xf>
    <xf numFmtId="164" fontId="7" fillId="0" borderId="35" xfId="0" applyNumberFormat="1" applyFont="1" applyBorder="1" applyAlignment="1">
      <alignment/>
    </xf>
    <xf numFmtId="0" fontId="2" fillId="24" borderId="24" xfId="0" applyFont="1" applyFill="1" applyBorder="1" applyAlignment="1">
      <alignment/>
    </xf>
    <xf numFmtId="0" fontId="7" fillId="0" borderId="27" xfId="0" applyFont="1" applyBorder="1" applyAlignment="1">
      <alignment wrapText="1"/>
    </xf>
    <xf numFmtId="0" fontId="2" fillId="0" borderId="28" xfId="0" applyFont="1" applyBorder="1" applyAlignment="1">
      <alignment/>
    </xf>
    <xf numFmtId="0" fontId="8" fillId="0" borderId="36" xfId="0" applyFont="1" applyBorder="1" applyAlignment="1">
      <alignment horizontal="center" wrapText="1"/>
    </xf>
    <xf numFmtId="164" fontId="7" fillId="24" borderId="15" xfId="0" applyNumberFormat="1" applyFont="1" applyFill="1" applyBorder="1" applyAlignment="1">
      <alignment/>
    </xf>
    <xf numFmtId="164" fontId="7" fillId="0" borderId="13" xfId="0" applyNumberFormat="1" applyFont="1" applyBorder="1" applyAlignment="1">
      <alignment/>
    </xf>
    <xf numFmtId="164" fontId="7" fillId="24" borderId="20" xfId="0" applyNumberFormat="1" applyFont="1" applyFill="1" applyBorder="1" applyAlignment="1">
      <alignment/>
    </xf>
    <xf numFmtId="164" fontId="7" fillId="24" borderId="35" xfId="0" applyNumberFormat="1" applyFont="1" applyFill="1" applyBorder="1" applyAlignment="1">
      <alignment/>
    </xf>
    <xf numFmtId="164" fontId="7" fillId="0" borderId="18" xfId="0" applyNumberFormat="1" applyFont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38" xfId="0" applyNumberFormat="1" applyFont="1" applyBorder="1" applyAlignment="1">
      <alignment/>
    </xf>
    <xf numFmtId="164" fontId="0" fillId="0" borderId="38" xfId="0" applyNumberFormat="1" applyFont="1" applyBorder="1" applyAlignment="1">
      <alignment/>
    </xf>
    <xf numFmtId="164" fontId="7" fillId="0" borderId="39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164" fontId="7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49" fontId="2" fillId="0" borderId="30" xfId="0" applyNumberFormat="1" applyFont="1" applyFill="1" applyBorder="1" applyAlignment="1">
      <alignment/>
    </xf>
    <xf numFmtId="49" fontId="2" fillId="0" borderId="26" xfId="0" applyNumberFormat="1" applyFont="1" applyFill="1" applyBorder="1" applyAlignment="1">
      <alignment/>
    </xf>
    <xf numFmtId="0" fontId="2" fillId="0" borderId="33" xfId="0" applyFont="1" applyFill="1" applyBorder="1" applyAlignment="1">
      <alignment/>
    </xf>
    <xf numFmtId="49" fontId="2" fillId="0" borderId="14" xfId="0" applyNumberFormat="1" applyFont="1" applyFill="1" applyBorder="1" applyAlignment="1">
      <alignment/>
    </xf>
    <xf numFmtId="49" fontId="7" fillId="0" borderId="23" xfId="0" applyNumberFormat="1" applyFont="1" applyFill="1" applyBorder="1" applyAlignment="1">
      <alignment/>
    </xf>
    <xf numFmtId="49" fontId="7" fillId="0" borderId="23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0" fontId="2" fillId="0" borderId="40" xfId="0" applyFont="1" applyFill="1" applyBorder="1" applyAlignment="1">
      <alignment/>
    </xf>
    <xf numFmtId="49" fontId="2" fillId="0" borderId="16" xfId="0" applyNumberFormat="1" applyFont="1" applyFill="1" applyBorder="1" applyAlignment="1">
      <alignment/>
    </xf>
    <xf numFmtId="49" fontId="2" fillId="0" borderId="24" xfId="0" applyNumberFormat="1" applyFont="1" applyFill="1" applyBorder="1" applyAlignment="1">
      <alignment/>
    </xf>
    <xf numFmtId="49" fontId="7" fillId="0" borderId="16" xfId="0" applyNumberFormat="1" applyFont="1" applyFill="1" applyBorder="1" applyAlignment="1">
      <alignment/>
    </xf>
    <xf numFmtId="49" fontId="7" fillId="0" borderId="24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49" fontId="2" fillId="0" borderId="23" xfId="0" applyNumberFormat="1" applyFont="1" applyFill="1" applyBorder="1" applyAlignment="1">
      <alignment/>
    </xf>
    <xf numFmtId="164" fontId="7" fillId="0" borderId="14" xfId="0" applyNumberFormat="1" applyFont="1" applyFill="1" applyBorder="1" applyAlignment="1">
      <alignment/>
    </xf>
    <xf numFmtId="0" fontId="2" fillId="0" borderId="41" xfId="0" applyFont="1" applyFill="1" applyBorder="1" applyAlignment="1">
      <alignment/>
    </xf>
    <xf numFmtId="49" fontId="7" fillId="0" borderId="12" xfId="0" applyNumberFormat="1" applyFont="1" applyFill="1" applyBorder="1" applyAlignment="1">
      <alignment/>
    </xf>
    <xf numFmtId="49" fontId="2" fillId="0" borderId="22" xfId="0" applyNumberFormat="1" applyFont="1" applyFill="1" applyBorder="1" applyAlignment="1">
      <alignment/>
    </xf>
    <xf numFmtId="49" fontId="2" fillId="0" borderId="22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49" fontId="2" fillId="0" borderId="23" xfId="0" applyNumberFormat="1" applyFont="1" applyFill="1" applyBorder="1" applyAlignment="1">
      <alignment/>
    </xf>
    <xf numFmtId="49" fontId="7" fillId="0" borderId="23" xfId="0" applyNumberFormat="1" applyFont="1" applyFill="1" applyBorder="1" applyAlignment="1">
      <alignment/>
    </xf>
    <xf numFmtId="49" fontId="7" fillId="0" borderId="24" xfId="0" applyNumberFormat="1" applyFont="1" applyFill="1" applyBorder="1" applyAlignment="1">
      <alignment/>
    </xf>
    <xf numFmtId="164" fontId="7" fillId="0" borderId="16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49" fontId="7" fillId="0" borderId="24" xfId="0" applyNumberFormat="1" applyFont="1" applyBorder="1" applyAlignment="1">
      <alignment/>
    </xf>
    <xf numFmtId="164" fontId="7" fillId="0" borderId="16" xfId="0" applyNumberFormat="1" applyFont="1" applyBorder="1" applyAlignment="1">
      <alignment/>
    </xf>
    <xf numFmtId="164" fontId="7" fillId="0" borderId="15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20" xfId="0" applyFont="1" applyBorder="1" applyAlignment="1">
      <alignment/>
    </xf>
    <xf numFmtId="49" fontId="7" fillId="0" borderId="42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7" fillId="24" borderId="15" xfId="0" applyNumberFormat="1" applyFont="1" applyFill="1" applyBorder="1" applyAlignment="1">
      <alignment/>
    </xf>
    <xf numFmtId="164" fontId="2" fillId="0" borderId="13" xfId="0" applyNumberFormat="1" applyFont="1" applyBorder="1" applyAlignment="1">
      <alignment/>
    </xf>
    <xf numFmtId="0" fontId="7" fillId="0" borderId="23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wrapText="1"/>
    </xf>
    <xf numFmtId="0" fontId="2" fillId="0" borderId="21" xfId="0" applyFont="1" applyFill="1" applyBorder="1" applyAlignment="1">
      <alignment/>
    </xf>
    <xf numFmtId="49" fontId="7" fillId="0" borderId="18" xfId="0" applyNumberFormat="1" applyFont="1" applyBorder="1" applyAlignment="1">
      <alignment/>
    </xf>
    <xf numFmtId="49" fontId="7" fillId="0" borderId="30" xfId="0" applyNumberFormat="1" applyFont="1" applyBorder="1" applyAlignment="1">
      <alignment/>
    </xf>
    <xf numFmtId="164" fontId="7" fillId="0" borderId="43" xfId="0" applyNumberFormat="1" applyFont="1" applyBorder="1" applyAlignment="1">
      <alignment/>
    </xf>
    <xf numFmtId="164" fontId="7" fillId="0" borderId="43" xfId="0" applyNumberFormat="1" applyFont="1" applyFill="1" applyBorder="1" applyAlignment="1">
      <alignment/>
    </xf>
    <xf numFmtId="49" fontId="2" fillId="0" borderId="30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49" fontId="7" fillId="0" borderId="26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164" fontId="7" fillId="0" borderId="26" xfId="0" applyNumberFormat="1" applyFont="1" applyBorder="1" applyAlignment="1">
      <alignment/>
    </xf>
    <xf numFmtId="49" fontId="2" fillId="0" borderId="12" xfId="0" applyNumberFormat="1" applyFont="1" applyFill="1" applyBorder="1" applyAlignment="1">
      <alignment/>
    </xf>
    <xf numFmtId="49" fontId="7" fillId="0" borderId="22" xfId="0" applyNumberFormat="1" applyFont="1" applyFill="1" applyBorder="1" applyAlignment="1">
      <alignment/>
    </xf>
    <xf numFmtId="164" fontId="2" fillId="0" borderId="25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49" fontId="7" fillId="0" borderId="26" xfId="0" applyNumberFormat="1" applyFont="1" applyFill="1" applyBorder="1" applyAlignment="1">
      <alignment/>
    </xf>
    <xf numFmtId="49" fontId="7" fillId="0" borderId="30" xfId="0" applyNumberFormat="1" applyFont="1" applyBorder="1" applyAlignment="1">
      <alignment/>
    </xf>
    <xf numFmtId="0" fontId="7" fillId="0" borderId="43" xfId="0" applyFont="1" applyBorder="1" applyAlignment="1">
      <alignment/>
    </xf>
    <xf numFmtId="49" fontId="7" fillId="0" borderId="27" xfId="0" applyNumberFormat="1" applyFont="1" applyBorder="1" applyAlignment="1">
      <alignment/>
    </xf>
    <xf numFmtId="0" fontId="2" fillId="24" borderId="25" xfId="0" applyFont="1" applyFill="1" applyBorder="1" applyAlignment="1">
      <alignment/>
    </xf>
    <xf numFmtId="0" fontId="7" fillId="24" borderId="26" xfId="0" applyFont="1" applyFill="1" applyBorder="1" applyAlignment="1">
      <alignment/>
    </xf>
    <xf numFmtId="164" fontId="7" fillId="24" borderId="43" xfId="0" applyNumberFormat="1" applyFont="1" applyFill="1" applyBorder="1" applyAlignment="1">
      <alignment/>
    </xf>
    <xf numFmtId="164" fontId="2" fillId="0" borderId="25" xfId="0" applyNumberFormat="1" applyFont="1" applyBorder="1" applyAlignment="1">
      <alignment/>
    </xf>
    <xf numFmtId="49" fontId="7" fillId="0" borderId="26" xfId="0" applyNumberFormat="1" applyFont="1" applyBorder="1" applyAlignment="1">
      <alignment/>
    </xf>
    <xf numFmtId="0" fontId="2" fillId="0" borderId="44" xfId="0" applyFont="1" applyBorder="1" applyAlignment="1">
      <alignment/>
    </xf>
    <xf numFmtId="49" fontId="2" fillId="0" borderId="45" xfId="0" applyNumberFormat="1" applyFont="1" applyBorder="1" applyAlignment="1">
      <alignment/>
    </xf>
    <xf numFmtId="165" fontId="7" fillId="0" borderId="36" xfId="60" applyNumberFormat="1" applyFont="1" applyBorder="1" applyAlignment="1">
      <alignment/>
    </xf>
    <xf numFmtId="0" fontId="7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/>
    </xf>
    <xf numFmtId="0" fontId="2" fillId="24" borderId="23" xfId="0" applyFont="1" applyFill="1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/>
    </xf>
    <xf numFmtId="0" fontId="2" fillId="0" borderId="18" xfId="0" applyFont="1" applyFill="1" applyBorder="1" applyAlignment="1">
      <alignment wrapText="1"/>
    </xf>
    <xf numFmtId="0" fontId="7" fillId="0" borderId="15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20" xfId="0" applyFont="1" applyFill="1" applyBorder="1" applyAlignment="1">
      <alignment/>
    </xf>
    <xf numFmtId="0" fontId="7" fillId="0" borderId="20" xfId="0" applyFont="1" applyBorder="1" applyAlignment="1">
      <alignment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 horizontal="left" wrapText="1"/>
    </xf>
    <xf numFmtId="0" fontId="7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2" fillId="24" borderId="15" xfId="0" applyFont="1" applyFill="1" applyBorder="1" applyAlignment="1">
      <alignment/>
    </xf>
    <xf numFmtId="0" fontId="7" fillId="0" borderId="23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4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164" fontId="7" fillId="0" borderId="13" xfId="0" applyNumberFormat="1" applyFont="1" applyFill="1" applyBorder="1" applyAlignment="1">
      <alignment/>
    </xf>
    <xf numFmtId="0" fontId="1" fillId="0" borderId="50" xfId="0" applyFont="1" applyBorder="1" applyAlignment="1">
      <alignment horizontal="center" vertical="center"/>
    </xf>
    <xf numFmtId="0" fontId="7" fillId="0" borderId="39" xfId="0" applyFont="1" applyBorder="1" applyAlignment="1">
      <alignment horizontal="left" wrapText="1"/>
    </xf>
    <xf numFmtId="0" fontId="7" fillId="24" borderId="30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24" borderId="43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 shrinkToFit="1"/>
    </xf>
    <xf numFmtId="0" fontId="7" fillId="0" borderId="5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abSelected="1" zoomScaleSheetLayoutView="100" zoomScalePageLayoutView="0" workbookViewId="0" topLeftCell="A1">
      <selection activeCell="K12" sqref="K12"/>
    </sheetView>
  </sheetViews>
  <sheetFormatPr defaultColWidth="9.140625" defaultRowHeight="12"/>
  <cols>
    <col min="1" max="1" width="5.7109375" style="4" customWidth="1"/>
    <col min="2" max="2" width="60.28125" style="0" customWidth="1"/>
    <col min="3" max="3" width="11.421875" style="0" customWidth="1"/>
    <col min="4" max="4" width="4.7109375" style="0" customWidth="1"/>
    <col min="5" max="5" width="5.00390625" style="0" customWidth="1"/>
    <col min="6" max="6" width="5.7109375" style="0" customWidth="1"/>
    <col min="7" max="7" width="5.140625" style="0" customWidth="1"/>
    <col min="8" max="8" width="15.57421875" style="131" customWidth="1"/>
  </cols>
  <sheetData>
    <row r="1" ht="12.75">
      <c r="H1" s="254" t="s">
        <v>121</v>
      </c>
    </row>
    <row r="2" ht="12.75">
      <c r="H2" s="254" t="s">
        <v>101</v>
      </c>
    </row>
    <row r="3" ht="12.75">
      <c r="H3" s="254" t="s">
        <v>122</v>
      </c>
    </row>
    <row r="4" ht="12.75">
      <c r="H4" s="254" t="s">
        <v>102</v>
      </c>
    </row>
    <row r="5" ht="12.75">
      <c r="H5" s="254" t="s">
        <v>101</v>
      </c>
    </row>
    <row r="6" ht="12.75">
      <c r="H6" s="254" t="s">
        <v>103</v>
      </c>
    </row>
    <row r="7" spans="1:8" ht="15.75">
      <c r="A7" s="256" t="s">
        <v>119</v>
      </c>
      <c r="B7" s="256"/>
      <c r="C7" s="256"/>
      <c r="D7" s="256"/>
      <c r="E7" s="256"/>
      <c r="F7" s="256"/>
      <c r="G7" s="256"/>
      <c r="H7" s="256"/>
    </row>
    <row r="8" spans="1:8" ht="16.5" thickBot="1">
      <c r="A8" s="5"/>
      <c r="B8" s="255" t="s">
        <v>118</v>
      </c>
      <c r="C8" s="255"/>
      <c r="D8" s="255"/>
      <c r="E8" s="255"/>
      <c r="F8" s="255"/>
      <c r="G8" s="255"/>
      <c r="H8" s="255"/>
    </row>
    <row r="9" spans="1:8" ht="30.75" thickBot="1">
      <c r="A9" s="230" t="s">
        <v>0</v>
      </c>
      <c r="B9" s="91" t="s">
        <v>1</v>
      </c>
      <c r="C9" s="6" t="s">
        <v>2</v>
      </c>
      <c r="D9" s="26" t="s">
        <v>3</v>
      </c>
      <c r="E9" s="6" t="s">
        <v>4</v>
      </c>
      <c r="F9" s="26" t="s">
        <v>5</v>
      </c>
      <c r="G9" s="6" t="s">
        <v>6</v>
      </c>
      <c r="H9" s="119" t="s">
        <v>7</v>
      </c>
    </row>
    <row r="10" spans="1:8" ht="42.75" customHeight="1">
      <c r="A10" s="231">
        <v>1</v>
      </c>
      <c r="B10" s="244" t="s">
        <v>54</v>
      </c>
      <c r="C10" s="83" t="s">
        <v>8</v>
      </c>
      <c r="D10" s="176"/>
      <c r="E10" s="55"/>
      <c r="F10" s="176"/>
      <c r="G10" s="55"/>
      <c r="H10" s="177">
        <f>H11+H22+H25</f>
        <v>20850</v>
      </c>
    </row>
    <row r="11" spans="1:8" ht="12.75">
      <c r="A11" s="232"/>
      <c r="B11" s="92" t="s">
        <v>37</v>
      </c>
      <c r="C11" s="61" t="s">
        <v>8</v>
      </c>
      <c r="D11" s="175" t="s">
        <v>22</v>
      </c>
      <c r="E11" s="60"/>
      <c r="F11" s="43"/>
      <c r="G11" s="45"/>
      <c r="H11" s="171">
        <f>H12</f>
        <v>18830.300000000003</v>
      </c>
    </row>
    <row r="12" spans="1:8" ht="12.75">
      <c r="A12" s="232"/>
      <c r="B12" s="88" t="s">
        <v>36</v>
      </c>
      <c r="C12" s="31" t="s">
        <v>8</v>
      </c>
      <c r="D12" s="66" t="s">
        <v>22</v>
      </c>
      <c r="E12" s="35" t="s">
        <v>70</v>
      </c>
      <c r="F12" s="42"/>
      <c r="G12" s="44"/>
      <c r="H12" s="168">
        <f>H13</f>
        <v>18830.300000000003</v>
      </c>
    </row>
    <row r="13" spans="1:8" ht="12.75">
      <c r="A13" s="232"/>
      <c r="B13" s="88" t="s">
        <v>18</v>
      </c>
      <c r="C13" s="31" t="s">
        <v>8</v>
      </c>
      <c r="D13" s="66" t="s">
        <v>22</v>
      </c>
      <c r="E13" s="44" t="s">
        <v>70</v>
      </c>
      <c r="F13" s="37" t="s">
        <v>33</v>
      </c>
      <c r="G13" s="44"/>
      <c r="H13" s="162">
        <f>H14+H16+H17+H18+H15</f>
        <v>18830.300000000003</v>
      </c>
    </row>
    <row r="14" spans="1:8" ht="12.75">
      <c r="A14" s="232"/>
      <c r="B14" s="172" t="s">
        <v>95</v>
      </c>
      <c r="C14" s="31" t="s">
        <v>8</v>
      </c>
      <c r="D14" s="66" t="s">
        <v>22</v>
      </c>
      <c r="E14" s="44" t="s">
        <v>70</v>
      </c>
      <c r="F14" s="42" t="s">
        <v>33</v>
      </c>
      <c r="G14" s="35" t="s">
        <v>62</v>
      </c>
      <c r="H14" s="170">
        <f>23439.2+20047.8-581-35845+5468.4</f>
        <v>12529.4</v>
      </c>
    </row>
    <row r="15" spans="1:8" ht="12.75">
      <c r="A15" s="232"/>
      <c r="B15" s="93" t="s">
        <v>77</v>
      </c>
      <c r="C15" s="31" t="s">
        <v>8</v>
      </c>
      <c r="D15" s="66" t="s">
        <v>22</v>
      </c>
      <c r="E15" s="44" t="s">
        <v>70</v>
      </c>
      <c r="F15" s="42" t="s">
        <v>33</v>
      </c>
      <c r="G15" s="35" t="s">
        <v>63</v>
      </c>
      <c r="H15" s="162">
        <f>784.1+525-597.9-264.5+104.2</f>
        <v>550.9</v>
      </c>
    </row>
    <row r="16" spans="1:8" ht="25.5">
      <c r="A16" s="232"/>
      <c r="B16" s="94" t="s">
        <v>42</v>
      </c>
      <c r="C16" s="31" t="s">
        <v>8</v>
      </c>
      <c r="D16" s="69" t="s">
        <v>22</v>
      </c>
      <c r="E16" s="45" t="s">
        <v>70</v>
      </c>
      <c r="F16" s="51" t="s">
        <v>33</v>
      </c>
      <c r="G16" s="33" t="s">
        <v>64</v>
      </c>
      <c r="H16" s="169">
        <f>1562.1+1178.1-2380.1+22.1+312.5</f>
        <v>694.6999999999999</v>
      </c>
    </row>
    <row r="17" spans="1:8" ht="12.75">
      <c r="A17" s="232"/>
      <c r="B17" s="95" t="s">
        <v>51</v>
      </c>
      <c r="C17" s="31" t="s">
        <v>8</v>
      </c>
      <c r="D17" s="66" t="s">
        <v>22</v>
      </c>
      <c r="E17" s="44" t="s">
        <v>70</v>
      </c>
      <c r="F17" s="48" t="s">
        <v>33</v>
      </c>
      <c r="G17" s="35" t="s">
        <v>65</v>
      </c>
      <c r="H17" s="162">
        <f>5111.8+1067.1-4514.6+833.3</f>
        <v>2497.5999999999995</v>
      </c>
    </row>
    <row r="18" spans="1:8" ht="12.75">
      <c r="A18" s="232"/>
      <c r="B18" s="96" t="s">
        <v>97</v>
      </c>
      <c r="C18" s="31" t="s">
        <v>8</v>
      </c>
      <c r="D18" s="66" t="s">
        <v>22</v>
      </c>
      <c r="E18" s="44" t="s">
        <v>70</v>
      </c>
      <c r="F18" s="48" t="s">
        <v>33</v>
      </c>
      <c r="G18" s="35" t="s">
        <v>66</v>
      </c>
      <c r="H18" s="162">
        <f>5635+1293.5-5464.5+1093.7</f>
        <v>2557.7</v>
      </c>
    </row>
    <row r="19" spans="1:8" ht="12.75">
      <c r="A19" s="232"/>
      <c r="B19" s="75" t="s">
        <v>9</v>
      </c>
      <c r="C19" s="31" t="s">
        <v>8</v>
      </c>
      <c r="D19" s="54" t="s">
        <v>10</v>
      </c>
      <c r="E19" s="44"/>
      <c r="F19" s="42"/>
      <c r="G19" s="44"/>
      <c r="H19" s="168">
        <f>H20</f>
        <v>1266.1</v>
      </c>
    </row>
    <row r="20" spans="1:8" ht="12.75">
      <c r="A20" s="232"/>
      <c r="B20" s="97" t="s">
        <v>11</v>
      </c>
      <c r="C20" s="31" t="s">
        <v>8</v>
      </c>
      <c r="D20" s="66" t="s">
        <v>10</v>
      </c>
      <c r="E20" s="35" t="s">
        <v>12</v>
      </c>
      <c r="F20" s="42"/>
      <c r="G20" s="44"/>
      <c r="H20" s="168">
        <f>H21</f>
        <v>1266.1</v>
      </c>
    </row>
    <row r="21" spans="1:8" ht="12.75">
      <c r="A21" s="232"/>
      <c r="B21" s="88" t="s">
        <v>18</v>
      </c>
      <c r="C21" s="31" t="s">
        <v>8</v>
      </c>
      <c r="D21" s="66" t="s">
        <v>10</v>
      </c>
      <c r="E21" s="44" t="s">
        <v>12</v>
      </c>
      <c r="F21" s="34" t="s">
        <v>33</v>
      </c>
      <c r="G21" s="44"/>
      <c r="H21" s="168">
        <f>H22</f>
        <v>1266.1</v>
      </c>
    </row>
    <row r="22" spans="1:8" s="2" customFormat="1" ht="25.5">
      <c r="A22" s="232"/>
      <c r="B22" s="98" t="s">
        <v>110</v>
      </c>
      <c r="C22" s="31" t="s">
        <v>8</v>
      </c>
      <c r="D22" s="66" t="s">
        <v>10</v>
      </c>
      <c r="E22" s="44" t="s">
        <v>12</v>
      </c>
      <c r="F22" s="42" t="s">
        <v>33</v>
      </c>
      <c r="G22" s="35" t="s">
        <v>61</v>
      </c>
      <c r="H22" s="162">
        <f>2431.8+2157.2-3947.8+624.9</f>
        <v>1266.1</v>
      </c>
    </row>
    <row r="23" spans="1:8" s="2" customFormat="1" ht="12.75">
      <c r="A23" s="232"/>
      <c r="B23" s="74" t="s">
        <v>56</v>
      </c>
      <c r="C23" s="31" t="s">
        <v>8</v>
      </c>
      <c r="D23" s="54" t="s">
        <v>21</v>
      </c>
      <c r="E23" s="44"/>
      <c r="F23" s="48"/>
      <c r="G23" s="44"/>
      <c r="H23" s="168">
        <f>H24</f>
        <v>753.6</v>
      </c>
    </row>
    <row r="24" spans="1:8" s="2" customFormat="1" ht="12.75">
      <c r="A24" s="232"/>
      <c r="B24" s="99" t="s">
        <v>81</v>
      </c>
      <c r="C24" s="31" t="s">
        <v>8</v>
      </c>
      <c r="D24" s="66" t="s">
        <v>21</v>
      </c>
      <c r="E24" s="35" t="s">
        <v>44</v>
      </c>
      <c r="F24" s="48"/>
      <c r="G24" s="44"/>
      <c r="H24" s="168">
        <f>H25</f>
        <v>753.6</v>
      </c>
    </row>
    <row r="25" spans="1:8" s="2" customFormat="1" ht="38.25">
      <c r="A25" s="241"/>
      <c r="B25" s="107" t="s">
        <v>94</v>
      </c>
      <c r="C25" s="65" t="s">
        <v>8</v>
      </c>
      <c r="D25" s="66" t="s">
        <v>21</v>
      </c>
      <c r="E25" s="44" t="s">
        <v>44</v>
      </c>
      <c r="F25" s="34" t="s">
        <v>33</v>
      </c>
      <c r="G25" s="35" t="s">
        <v>67</v>
      </c>
      <c r="H25" s="162">
        <f>1751+924.7-2338.7+416.6</f>
        <v>753.6</v>
      </c>
    </row>
    <row r="26" spans="1:8" s="3" customFormat="1" ht="97.5" customHeight="1">
      <c r="A26" s="238">
        <v>2</v>
      </c>
      <c r="B26" s="245" t="s">
        <v>43</v>
      </c>
      <c r="C26" s="239" t="s">
        <v>49</v>
      </c>
      <c r="D26" s="32"/>
      <c r="E26" s="33"/>
      <c r="F26" s="32"/>
      <c r="G26" s="33"/>
      <c r="H26" s="240">
        <f>H27</f>
        <v>7140</v>
      </c>
    </row>
    <row r="27" spans="1:8" s="1" customFormat="1" ht="12.75">
      <c r="A27" s="232"/>
      <c r="B27" s="92" t="s">
        <v>37</v>
      </c>
      <c r="C27" s="67" t="s">
        <v>49</v>
      </c>
      <c r="D27" s="36" t="s">
        <v>22</v>
      </c>
      <c r="E27" s="52"/>
      <c r="F27" s="36"/>
      <c r="G27" s="14"/>
      <c r="H27" s="22">
        <f>H28</f>
        <v>7140</v>
      </c>
    </row>
    <row r="28" spans="1:8" s="1" customFormat="1" ht="12.75">
      <c r="A28" s="232"/>
      <c r="B28" s="88" t="s">
        <v>36</v>
      </c>
      <c r="C28" s="50" t="s">
        <v>49</v>
      </c>
      <c r="D28" s="42" t="s">
        <v>22</v>
      </c>
      <c r="E28" s="35" t="s">
        <v>70</v>
      </c>
      <c r="F28" s="54"/>
      <c r="G28" s="15"/>
      <c r="H28" s="20">
        <f>H29</f>
        <v>7140</v>
      </c>
    </row>
    <row r="29" spans="1:8" s="1" customFormat="1" ht="12.75">
      <c r="A29" s="232"/>
      <c r="B29" s="88" t="s">
        <v>18</v>
      </c>
      <c r="C29" s="67" t="s">
        <v>49</v>
      </c>
      <c r="D29" s="51" t="s">
        <v>22</v>
      </c>
      <c r="E29" s="60" t="s">
        <v>70</v>
      </c>
      <c r="F29" s="36" t="s">
        <v>33</v>
      </c>
      <c r="G29" s="15"/>
      <c r="H29" s="20">
        <f>H30+H31</f>
        <v>7140</v>
      </c>
    </row>
    <row r="30" spans="1:8" s="1" customFormat="1" ht="12.75">
      <c r="A30" s="232"/>
      <c r="B30" s="200" t="s">
        <v>95</v>
      </c>
      <c r="C30" s="50" t="s">
        <v>49</v>
      </c>
      <c r="D30" s="42" t="s">
        <v>22</v>
      </c>
      <c r="E30" s="44" t="s">
        <v>70</v>
      </c>
      <c r="F30" s="66" t="s">
        <v>33</v>
      </c>
      <c r="G30" s="19" t="s">
        <v>62</v>
      </c>
      <c r="H30" s="120">
        <f>7140-350</f>
        <v>6790</v>
      </c>
    </row>
    <row r="31" spans="1:8" s="1" customFormat="1" ht="26.25" thickBot="1">
      <c r="A31" s="233"/>
      <c r="B31" s="173" t="s">
        <v>42</v>
      </c>
      <c r="C31" s="174" t="s">
        <v>49</v>
      </c>
      <c r="D31" s="57" t="s">
        <v>22</v>
      </c>
      <c r="E31" s="56" t="s">
        <v>70</v>
      </c>
      <c r="F31" s="57" t="s">
        <v>33</v>
      </c>
      <c r="G31" s="72" t="s">
        <v>64</v>
      </c>
      <c r="H31" s="123">
        <v>350</v>
      </c>
    </row>
    <row r="32" spans="1:8" s="2" customFormat="1" ht="45.75" customHeight="1">
      <c r="A32" s="231">
        <v>3</v>
      </c>
      <c r="B32" s="243" t="s">
        <v>79</v>
      </c>
      <c r="C32" s="83" t="s">
        <v>14</v>
      </c>
      <c r="D32" s="176"/>
      <c r="E32" s="55"/>
      <c r="F32" s="176"/>
      <c r="G32" s="55"/>
      <c r="H32" s="177">
        <f>H33</f>
        <v>2612</v>
      </c>
    </row>
    <row r="33" spans="1:8" s="2" customFormat="1" ht="12.75">
      <c r="A33" s="232"/>
      <c r="B33" s="100" t="s">
        <v>29</v>
      </c>
      <c r="C33" s="61" t="s">
        <v>14</v>
      </c>
      <c r="D33" s="36" t="s">
        <v>20</v>
      </c>
      <c r="E33" s="33"/>
      <c r="F33" s="32"/>
      <c r="G33" s="14"/>
      <c r="H33" s="22">
        <f>H34</f>
        <v>2612</v>
      </c>
    </row>
    <row r="34" spans="1:8" s="2" customFormat="1" ht="25.5">
      <c r="A34" s="232"/>
      <c r="B34" s="87" t="s">
        <v>30</v>
      </c>
      <c r="C34" s="31" t="s">
        <v>14</v>
      </c>
      <c r="D34" s="66" t="s">
        <v>20</v>
      </c>
      <c r="E34" s="38" t="s">
        <v>24</v>
      </c>
      <c r="F34" s="34"/>
      <c r="G34" s="15"/>
      <c r="H34" s="20">
        <f>H35+H37+H38</f>
        <v>2612</v>
      </c>
    </row>
    <row r="35" spans="1:8" s="2" customFormat="1" ht="12.75">
      <c r="A35" s="232"/>
      <c r="B35" s="201" t="s">
        <v>95</v>
      </c>
      <c r="C35" s="31" t="s">
        <v>14</v>
      </c>
      <c r="D35" s="42" t="s">
        <v>20</v>
      </c>
      <c r="E35" s="44" t="s">
        <v>24</v>
      </c>
      <c r="F35" s="42" t="s">
        <v>33</v>
      </c>
      <c r="G35" s="19" t="s">
        <v>62</v>
      </c>
      <c r="H35" s="17">
        <f>2612-550-300</f>
        <v>1762</v>
      </c>
    </row>
    <row r="36" spans="1:8" s="2" customFormat="1" ht="12.75">
      <c r="A36" s="232"/>
      <c r="B36" s="202" t="s">
        <v>78</v>
      </c>
      <c r="C36" s="31" t="s">
        <v>14</v>
      </c>
      <c r="D36" s="42" t="s">
        <v>20</v>
      </c>
      <c r="E36" s="44" t="s">
        <v>24</v>
      </c>
      <c r="F36" s="34" t="s">
        <v>96</v>
      </c>
      <c r="G36" s="19"/>
      <c r="H36" s="17">
        <f>H37</f>
        <v>550</v>
      </c>
    </row>
    <row r="37" spans="1:8" s="2" customFormat="1" ht="25.5">
      <c r="A37" s="232"/>
      <c r="B37" s="98" t="s">
        <v>110</v>
      </c>
      <c r="C37" s="31" t="s">
        <v>14</v>
      </c>
      <c r="D37" s="42" t="s">
        <v>20</v>
      </c>
      <c r="E37" s="44" t="s">
        <v>24</v>
      </c>
      <c r="F37" s="42" t="s">
        <v>96</v>
      </c>
      <c r="G37" s="19" t="s">
        <v>61</v>
      </c>
      <c r="H37" s="17">
        <v>550</v>
      </c>
    </row>
    <row r="38" spans="1:8" s="2" customFormat="1" ht="26.25" thickBot="1">
      <c r="A38" s="233"/>
      <c r="B38" s="242" t="s">
        <v>42</v>
      </c>
      <c r="C38" s="30" t="s">
        <v>14</v>
      </c>
      <c r="D38" s="57" t="s">
        <v>93</v>
      </c>
      <c r="E38" s="56" t="s">
        <v>24</v>
      </c>
      <c r="F38" s="57" t="s">
        <v>33</v>
      </c>
      <c r="G38" s="72" t="s">
        <v>64</v>
      </c>
      <c r="H38" s="115">
        <v>300</v>
      </c>
    </row>
    <row r="39" spans="1:8" s="2" customFormat="1" ht="44.25" customHeight="1">
      <c r="A39" s="232">
        <v>4</v>
      </c>
      <c r="B39" s="246" t="s">
        <v>85</v>
      </c>
      <c r="C39" s="83" t="s">
        <v>50</v>
      </c>
      <c r="D39" s="179"/>
      <c r="E39" s="180"/>
      <c r="F39" s="179"/>
      <c r="G39" s="181"/>
      <c r="H39" s="177">
        <f>H40</f>
        <v>2012</v>
      </c>
    </row>
    <row r="40" spans="1:8" s="2" customFormat="1" ht="12.75">
      <c r="A40" s="232"/>
      <c r="B40" s="100" t="s">
        <v>29</v>
      </c>
      <c r="C40" s="61" t="s">
        <v>50</v>
      </c>
      <c r="D40" s="36" t="s">
        <v>20</v>
      </c>
      <c r="E40" s="33"/>
      <c r="F40" s="32"/>
      <c r="G40" s="14"/>
      <c r="H40" s="22">
        <f>H41</f>
        <v>2012</v>
      </c>
    </row>
    <row r="41" spans="1:8" s="2" customFormat="1" ht="25.5">
      <c r="A41" s="232"/>
      <c r="B41" s="87" t="s">
        <v>30</v>
      </c>
      <c r="C41" s="31" t="s">
        <v>50</v>
      </c>
      <c r="D41" s="66" t="s">
        <v>20</v>
      </c>
      <c r="E41" s="38" t="s">
        <v>24</v>
      </c>
      <c r="F41" s="34"/>
      <c r="G41" s="15"/>
      <c r="H41" s="12">
        <f>H42</f>
        <v>2012</v>
      </c>
    </row>
    <row r="42" spans="1:8" s="2" customFormat="1" ht="12.75">
      <c r="A42" s="232"/>
      <c r="B42" s="100" t="s">
        <v>18</v>
      </c>
      <c r="C42" s="65" t="s">
        <v>50</v>
      </c>
      <c r="D42" s="44" t="s">
        <v>20</v>
      </c>
      <c r="E42" s="49" t="s">
        <v>24</v>
      </c>
      <c r="F42" s="37" t="s">
        <v>33</v>
      </c>
      <c r="G42" s="15"/>
      <c r="H42" s="12">
        <f>H43</f>
        <v>2012</v>
      </c>
    </row>
    <row r="43" spans="1:8" s="2" customFormat="1" ht="13.5" thickBot="1">
      <c r="A43" s="232"/>
      <c r="B43" s="101" t="s">
        <v>95</v>
      </c>
      <c r="C43" s="30" t="s">
        <v>50</v>
      </c>
      <c r="D43" s="57" t="s">
        <v>20</v>
      </c>
      <c r="E43" s="53" t="s">
        <v>24</v>
      </c>
      <c r="F43" s="58" t="s">
        <v>33</v>
      </c>
      <c r="G43" s="71" t="s">
        <v>62</v>
      </c>
      <c r="H43" s="28">
        <f>500+1512+2000-2000</f>
        <v>2012</v>
      </c>
    </row>
    <row r="44" spans="1:8" s="2" customFormat="1" ht="58.5" customHeight="1">
      <c r="A44" s="234">
        <v>5</v>
      </c>
      <c r="B44" s="243" t="s">
        <v>113</v>
      </c>
      <c r="C44" s="182" t="s">
        <v>52</v>
      </c>
      <c r="D44" s="179"/>
      <c r="E44" s="180"/>
      <c r="F44" s="179"/>
      <c r="G44" s="181"/>
      <c r="H44" s="183">
        <f>H45</f>
        <v>995</v>
      </c>
    </row>
    <row r="45" spans="1:8" s="2" customFormat="1" ht="12.75">
      <c r="A45" s="232"/>
      <c r="B45" s="73" t="s">
        <v>46</v>
      </c>
      <c r="C45" s="65" t="s">
        <v>52</v>
      </c>
      <c r="D45" s="32" t="s">
        <v>44</v>
      </c>
      <c r="E45" s="45"/>
      <c r="F45" s="43"/>
      <c r="G45" s="68"/>
      <c r="H45" s="78">
        <f>H46</f>
        <v>995</v>
      </c>
    </row>
    <row r="46" spans="1:8" s="2" customFormat="1" ht="12.75">
      <c r="A46" s="232"/>
      <c r="B46" s="73" t="s">
        <v>47</v>
      </c>
      <c r="C46" s="31" t="s">
        <v>52</v>
      </c>
      <c r="D46" s="42" t="s">
        <v>44</v>
      </c>
      <c r="E46" s="35" t="s">
        <v>45</v>
      </c>
      <c r="F46" s="42"/>
      <c r="G46" s="19"/>
      <c r="H46" s="79">
        <f>H47+H48</f>
        <v>995</v>
      </c>
    </row>
    <row r="47" spans="1:8" s="2" customFormat="1" ht="12.75">
      <c r="A47" s="232"/>
      <c r="B47" s="203" t="s">
        <v>89</v>
      </c>
      <c r="C47" s="31" t="s">
        <v>52</v>
      </c>
      <c r="D47" s="42" t="s">
        <v>44</v>
      </c>
      <c r="E47" s="44" t="s">
        <v>45</v>
      </c>
      <c r="F47" s="34" t="s">
        <v>90</v>
      </c>
      <c r="G47" s="19"/>
      <c r="H47" s="80">
        <v>350</v>
      </c>
    </row>
    <row r="48" spans="1:8" s="2" customFormat="1" ht="12.75">
      <c r="A48" s="232"/>
      <c r="B48" s="100" t="s">
        <v>18</v>
      </c>
      <c r="C48" s="65" t="s">
        <v>52</v>
      </c>
      <c r="D48" s="43" t="s">
        <v>44</v>
      </c>
      <c r="E48" s="45" t="s">
        <v>45</v>
      </c>
      <c r="F48" s="32" t="s">
        <v>33</v>
      </c>
      <c r="G48" s="68"/>
      <c r="H48" s="78">
        <f>H49</f>
        <v>645</v>
      </c>
    </row>
    <row r="49" spans="1:8" s="2" customFormat="1" ht="13.5" thickBot="1">
      <c r="A49" s="233"/>
      <c r="B49" s="101" t="s">
        <v>95</v>
      </c>
      <c r="C49" s="30" t="s">
        <v>52</v>
      </c>
      <c r="D49" s="57" t="s">
        <v>44</v>
      </c>
      <c r="E49" s="56" t="s">
        <v>45</v>
      </c>
      <c r="F49" s="57" t="s">
        <v>33</v>
      </c>
      <c r="G49" s="72" t="s">
        <v>62</v>
      </c>
      <c r="H49" s="109">
        <f>995-350</f>
        <v>645</v>
      </c>
    </row>
    <row r="50" spans="1:8" s="2" customFormat="1" ht="52.5" customHeight="1">
      <c r="A50" s="234">
        <v>6</v>
      </c>
      <c r="B50" s="247" t="s">
        <v>114</v>
      </c>
      <c r="C50" s="187" t="s">
        <v>39</v>
      </c>
      <c r="D50" s="132"/>
      <c r="E50" s="133"/>
      <c r="F50" s="132"/>
      <c r="G50" s="188"/>
      <c r="H50" s="178">
        <f>H51+H55</f>
        <v>8246.1</v>
      </c>
    </row>
    <row r="51" spans="1:8" s="2" customFormat="1" ht="12.75">
      <c r="A51" s="232"/>
      <c r="B51" s="204" t="s">
        <v>46</v>
      </c>
      <c r="C51" s="147" t="s">
        <v>39</v>
      </c>
      <c r="D51" s="148" t="s">
        <v>44</v>
      </c>
      <c r="E51" s="149"/>
      <c r="F51" s="184"/>
      <c r="G51" s="185"/>
      <c r="H51" s="186">
        <f>H52</f>
        <v>379.7</v>
      </c>
    </row>
    <row r="52" spans="1:8" s="2" customFormat="1" ht="12.75">
      <c r="A52" s="232"/>
      <c r="B52" s="204" t="s">
        <v>47</v>
      </c>
      <c r="C52" s="134" t="s">
        <v>39</v>
      </c>
      <c r="D52" s="135" t="s">
        <v>44</v>
      </c>
      <c r="E52" s="136" t="s">
        <v>45</v>
      </c>
      <c r="F52" s="135"/>
      <c r="G52" s="137"/>
      <c r="H52" s="138">
        <f>H53</f>
        <v>379.7</v>
      </c>
    </row>
    <row r="53" spans="1:8" s="2" customFormat="1" ht="12.75">
      <c r="A53" s="232"/>
      <c r="B53" s="205" t="s">
        <v>18</v>
      </c>
      <c r="C53" s="139" t="s">
        <v>39</v>
      </c>
      <c r="D53" s="140" t="s">
        <v>44</v>
      </c>
      <c r="E53" s="141" t="s">
        <v>45</v>
      </c>
      <c r="F53" s="142" t="s">
        <v>33</v>
      </c>
      <c r="G53" s="143"/>
      <c r="H53" s="144">
        <f>H54</f>
        <v>379.7</v>
      </c>
    </row>
    <row r="54" spans="1:8" s="2" customFormat="1" ht="12.75">
      <c r="A54" s="232"/>
      <c r="B54" s="206" t="s">
        <v>95</v>
      </c>
      <c r="C54" s="134" t="s">
        <v>39</v>
      </c>
      <c r="D54" s="135" t="s">
        <v>44</v>
      </c>
      <c r="E54" s="145" t="s">
        <v>45</v>
      </c>
      <c r="F54" s="135" t="s">
        <v>33</v>
      </c>
      <c r="G54" s="137" t="s">
        <v>62</v>
      </c>
      <c r="H54" s="146">
        <f>300+79.7</f>
        <v>379.7</v>
      </c>
    </row>
    <row r="55" spans="1:8" s="2" customFormat="1" ht="12.75">
      <c r="A55" s="232"/>
      <c r="B55" s="207" t="s">
        <v>15</v>
      </c>
      <c r="C55" s="147" t="s">
        <v>39</v>
      </c>
      <c r="D55" s="148" t="s">
        <v>13</v>
      </c>
      <c r="E55" s="149"/>
      <c r="F55" s="148"/>
      <c r="G55" s="150"/>
      <c r="H55" s="151">
        <f>H56</f>
        <v>7866.4</v>
      </c>
    </row>
    <row r="56" spans="1:8" s="2" customFormat="1" ht="12.75">
      <c r="A56" s="232"/>
      <c r="B56" s="208" t="s">
        <v>16</v>
      </c>
      <c r="C56" s="134" t="s">
        <v>39</v>
      </c>
      <c r="D56" s="135" t="s">
        <v>13</v>
      </c>
      <c r="E56" s="136" t="s">
        <v>17</v>
      </c>
      <c r="F56" s="152"/>
      <c r="G56" s="153"/>
      <c r="H56" s="138">
        <f>H57+H58+H59</f>
        <v>7866.4</v>
      </c>
    </row>
    <row r="57" spans="1:8" s="2" customFormat="1" ht="12.75">
      <c r="A57" s="232"/>
      <c r="B57" s="206" t="s">
        <v>95</v>
      </c>
      <c r="C57" s="50" t="s">
        <v>39</v>
      </c>
      <c r="D57" s="135" t="s">
        <v>13</v>
      </c>
      <c r="E57" s="145" t="s">
        <v>17</v>
      </c>
      <c r="F57" s="135" t="s">
        <v>104</v>
      </c>
      <c r="G57" s="154" t="s">
        <v>62</v>
      </c>
      <c r="H57" s="146">
        <v>200</v>
      </c>
    </row>
    <row r="58" spans="1:8" s="2" customFormat="1" ht="25.5">
      <c r="A58" s="232"/>
      <c r="B58" s="209" t="s">
        <v>110</v>
      </c>
      <c r="C58" s="139" t="s">
        <v>39</v>
      </c>
      <c r="D58" s="140" t="s">
        <v>13</v>
      </c>
      <c r="E58" s="141" t="s">
        <v>17</v>
      </c>
      <c r="F58" s="140" t="s">
        <v>33</v>
      </c>
      <c r="G58" s="155" t="s">
        <v>61</v>
      </c>
      <c r="H58" s="156">
        <f>712+300</f>
        <v>1012</v>
      </c>
    </row>
    <row r="59" spans="1:8" s="2" customFormat="1" ht="12.75">
      <c r="A59" s="232"/>
      <c r="B59" s="208" t="s">
        <v>18</v>
      </c>
      <c r="C59" s="134" t="s">
        <v>39</v>
      </c>
      <c r="D59" s="135" t="s">
        <v>13</v>
      </c>
      <c r="E59" s="145" t="s">
        <v>17</v>
      </c>
      <c r="F59" s="135" t="s">
        <v>33</v>
      </c>
      <c r="G59" s="154"/>
      <c r="H59" s="138">
        <f>H60</f>
        <v>6654.4</v>
      </c>
    </row>
    <row r="60" spans="1:8" s="2" customFormat="1" ht="13.5" thickBot="1">
      <c r="A60" s="232"/>
      <c r="B60" s="210" t="s">
        <v>95</v>
      </c>
      <c r="C60" s="134" t="s">
        <v>39</v>
      </c>
      <c r="D60" s="135" t="s">
        <v>13</v>
      </c>
      <c r="E60" s="145" t="s">
        <v>17</v>
      </c>
      <c r="F60" s="135" t="s">
        <v>33</v>
      </c>
      <c r="G60" s="154" t="s">
        <v>62</v>
      </c>
      <c r="H60" s="146">
        <v>6654.4</v>
      </c>
    </row>
    <row r="61" spans="1:8" s="2" customFormat="1" ht="51">
      <c r="A61" s="234">
        <v>7</v>
      </c>
      <c r="B61" s="244" t="s">
        <v>82</v>
      </c>
      <c r="C61" s="83" t="s">
        <v>25</v>
      </c>
      <c r="D61" s="176"/>
      <c r="E61" s="55"/>
      <c r="F61" s="176"/>
      <c r="G61" s="55"/>
      <c r="H61" s="177">
        <f>H62</f>
        <v>5052</v>
      </c>
    </row>
    <row r="62" spans="1:8" s="2" customFormat="1" ht="12.75">
      <c r="A62" s="232"/>
      <c r="B62" s="75" t="s">
        <v>31</v>
      </c>
      <c r="C62" s="61" t="s">
        <v>25</v>
      </c>
      <c r="D62" s="36" t="s">
        <v>23</v>
      </c>
      <c r="E62" s="52"/>
      <c r="F62" s="32"/>
      <c r="G62" s="14"/>
      <c r="H62" s="22">
        <f>H63</f>
        <v>5052</v>
      </c>
    </row>
    <row r="63" spans="1:8" s="2" customFormat="1" ht="12.75">
      <c r="A63" s="232"/>
      <c r="B63" s="88" t="s">
        <v>32</v>
      </c>
      <c r="C63" s="31" t="s">
        <v>25</v>
      </c>
      <c r="D63" s="42" t="s">
        <v>23</v>
      </c>
      <c r="E63" s="35" t="s">
        <v>22</v>
      </c>
      <c r="F63" s="34"/>
      <c r="G63" s="15"/>
      <c r="H63" s="20">
        <f>H64</f>
        <v>5052</v>
      </c>
    </row>
    <row r="64" spans="1:8" s="2" customFormat="1" ht="12.75">
      <c r="A64" s="232"/>
      <c r="B64" s="208" t="s">
        <v>18</v>
      </c>
      <c r="C64" s="61" t="s">
        <v>25</v>
      </c>
      <c r="D64" s="51" t="s">
        <v>23</v>
      </c>
      <c r="E64" s="60" t="s">
        <v>22</v>
      </c>
      <c r="F64" s="37" t="s">
        <v>33</v>
      </c>
      <c r="G64" s="15"/>
      <c r="H64" s="20">
        <f>H65</f>
        <v>5052</v>
      </c>
    </row>
    <row r="65" spans="1:8" s="2" customFormat="1" ht="13.5" thickBot="1">
      <c r="A65" s="233"/>
      <c r="B65" s="89" t="s">
        <v>95</v>
      </c>
      <c r="C65" s="46" t="s">
        <v>25</v>
      </c>
      <c r="D65" s="58" t="s">
        <v>23</v>
      </c>
      <c r="E65" s="53" t="s">
        <v>22</v>
      </c>
      <c r="F65" s="58" t="s">
        <v>33</v>
      </c>
      <c r="G65" s="71" t="s">
        <v>62</v>
      </c>
      <c r="H65" s="122">
        <v>5052</v>
      </c>
    </row>
    <row r="66" spans="1:8" s="2" customFormat="1" ht="51">
      <c r="A66" s="234">
        <v>8</v>
      </c>
      <c r="B66" s="244" t="s">
        <v>115</v>
      </c>
      <c r="C66" s="83" t="s">
        <v>28</v>
      </c>
      <c r="D66" s="179"/>
      <c r="E66" s="180"/>
      <c r="F66" s="179"/>
      <c r="G66" s="181"/>
      <c r="H66" s="177">
        <f>H67</f>
        <v>1600</v>
      </c>
    </row>
    <row r="67" spans="1:8" s="2" customFormat="1" ht="12.75">
      <c r="A67" s="232"/>
      <c r="B67" s="75" t="s">
        <v>31</v>
      </c>
      <c r="C67" s="61" t="s">
        <v>28</v>
      </c>
      <c r="D67" s="36" t="s">
        <v>23</v>
      </c>
      <c r="E67" s="52"/>
      <c r="F67" s="32"/>
      <c r="G67" s="14"/>
      <c r="H67" s="125">
        <f>H68</f>
        <v>1600</v>
      </c>
    </row>
    <row r="68" spans="1:8" s="2" customFormat="1" ht="12.75">
      <c r="A68" s="232"/>
      <c r="B68" s="88" t="s">
        <v>32</v>
      </c>
      <c r="C68" s="31" t="s">
        <v>28</v>
      </c>
      <c r="D68" s="42" t="s">
        <v>23</v>
      </c>
      <c r="E68" s="35" t="s">
        <v>22</v>
      </c>
      <c r="F68" s="34"/>
      <c r="G68" s="15"/>
      <c r="H68" s="126">
        <f>H69</f>
        <v>1600</v>
      </c>
    </row>
    <row r="69" spans="1:8" s="2" customFormat="1" ht="12.75">
      <c r="A69" s="232"/>
      <c r="B69" s="102" t="s">
        <v>18</v>
      </c>
      <c r="C69" s="61" t="s">
        <v>28</v>
      </c>
      <c r="D69" s="51" t="s">
        <v>23</v>
      </c>
      <c r="E69" s="60" t="s">
        <v>22</v>
      </c>
      <c r="F69" s="37" t="s">
        <v>33</v>
      </c>
      <c r="G69" s="15"/>
      <c r="H69" s="127">
        <f>H70</f>
        <v>1600</v>
      </c>
    </row>
    <row r="70" spans="1:8" ht="13.5" thickBot="1">
      <c r="A70" s="233"/>
      <c r="B70" s="89" t="s">
        <v>95</v>
      </c>
      <c r="C70" s="46" t="s">
        <v>28</v>
      </c>
      <c r="D70" s="58" t="s">
        <v>23</v>
      </c>
      <c r="E70" s="53" t="s">
        <v>22</v>
      </c>
      <c r="F70" s="58" t="s">
        <v>33</v>
      </c>
      <c r="G70" s="71" t="s">
        <v>62</v>
      </c>
      <c r="H70" s="128">
        <v>1600</v>
      </c>
    </row>
    <row r="71" spans="1:8" ht="38.25">
      <c r="A71" s="234">
        <v>9</v>
      </c>
      <c r="B71" s="248" t="s">
        <v>98</v>
      </c>
      <c r="C71" s="86" t="s">
        <v>99</v>
      </c>
      <c r="D71" s="180"/>
      <c r="E71" s="179"/>
      <c r="F71" s="180"/>
      <c r="G71" s="189"/>
      <c r="H71" s="183">
        <f>H72</f>
        <v>5858.8</v>
      </c>
    </row>
    <row r="72" spans="1:8" ht="12.75">
      <c r="A72" s="232"/>
      <c r="B72" s="157" t="s">
        <v>31</v>
      </c>
      <c r="C72" s="73" t="s">
        <v>99</v>
      </c>
      <c r="D72" s="45" t="s">
        <v>23</v>
      </c>
      <c r="E72" s="43"/>
      <c r="F72" s="45"/>
      <c r="G72" s="85"/>
      <c r="H72" s="129">
        <f>H73</f>
        <v>5858.8</v>
      </c>
    </row>
    <row r="73" spans="1:8" ht="12.75">
      <c r="A73" s="232"/>
      <c r="B73" s="158" t="s">
        <v>32</v>
      </c>
      <c r="C73" s="76" t="s">
        <v>99</v>
      </c>
      <c r="D73" s="44" t="s">
        <v>23</v>
      </c>
      <c r="E73" s="42" t="s">
        <v>22</v>
      </c>
      <c r="F73" s="44"/>
      <c r="G73" s="77"/>
      <c r="H73" s="80">
        <f>H74</f>
        <v>5858.8</v>
      </c>
    </row>
    <row r="74" spans="1:8" ht="12.75">
      <c r="A74" s="232"/>
      <c r="B74" s="203" t="s">
        <v>89</v>
      </c>
      <c r="C74" s="76" t="s">
        <v>99</v>
      </c>
      <c r="D74" s="44" t="s">
        <v>23</v>
      </c>
      <c r="E74" s="42" t="s">
        <v>22</v>
      </c>
      <c r="F74" s="44" t="s">
        <v>90</v>
      </c>
      <c r="G74" s="77"/>
      <c r="H74" s="80">
        <f>H75</f>
        <v>5858.8</v>
      </c>
    </row>
    <row r="75" spans="1:8" ht="13.5" thickBot="1">
      <c r="A75" s="233"/>
      <c r="B75" s="211" t="s">
        <v>95</v>
      </c>
      <c r="C75" s="118" t="s">
        <v>99</v>
      </c>
      <c r="D75" s="53" t="s">
        <v>23</v>
      </c>
      <c r="E75" s="58" t="s">
        <v>22</v>
      </c>
      <c r="F75" s="53" t="s">
        <v>90</v>
      </c>
      <c r="G75" s="82" t="s">
        <v>62</v>
      </c>
      <c r="H75" s="130">
        <f>15000-9446.5-5553.5+2350+1170+2338.8</f>
        <v>5858.8</v>
      </c>
    </row>
    <row r="76" spans="1:8" ht="38.25">
      <c r="A76" s="235">
        <v>10</v>
      </c>
      <c r="B76" s="244" t="s">
        <v>116</v>
      </c>
      <c r="C76" s="83" t="s">
        <v>57</v>
      </c>
      <c r="D76" s="176"/>
      <c r="E76" s="55"/>
      <c r="F76" s="176"/>
      <c r="G76" s="55"/>
      <c r="H76" s="177">
        <f>H77</f>
        <v>17029.9</v>
      </c>
    </row>
    <row r="77" spans="1:8" ht="12.75">
      <c r="A77" s="232"/>
      <c r="B77" s="75" t="s">
        <v>31</v>
      </c>
      <c r="C77" s="61" t="s">
        <v>57</v>
      </c>
      <c r="D77" s="110" t="s">
        <v>23</v>
      </c>
      <c r="E77" s="52"/>
      <c r="F77" s="32"/>
      <c r="G77" s="14"/>
      <c r="H77" s="10">
        <f>H78</f>
        <v>17029.9</v>
      </c>
    </row>
    <row r="78" spans="1:8" ht="12.75">
      <c r="A78" s="232"/>
      <c r="B78" s="73" t="s">
        <v>84</v>
      </c>
      <c r="C78" s="31" t="s">
        <v>57</v>
      </c>
      <c r="D78" s="111" t="s">
        <v>23</v>
      </c>
      <c r="E78" s="35" t="s">
        <v>83</v>
      </c>
      <c r="F78" s="34"/>
      <c r="G78" s="15"/>
      <c r="H78" s="12">
        <f>H79+H81</f>
        <v>17029.9</v>
      </c>
    </row>
    <row r="79" spans="1:8" ht="12.75">
      <c r="A79" s="232"/>
      <c r="B79" s="212" t="s">
        <v>72</v>
      </c>
      <c r="C79" s="90" t="s">
        <v>57</v>
      </c>
      <c r="D79" s="112" t="s">
        <v>23</v>
      </c>
      <c r="E79" s="44" t="s">
        <v>83</v>
      </c>
      <c r="F79" s="32" t="s">
        <v>73</v>
      </c>
      <c r="G79" s="15"/>
      <c r="H79" s="17">
        <f>H80</f>
        <v>11764.6</v>
      </c>
    </row>
    <row r="80" spans="1:8" ht="12.75">
      <c r="A80" s="232"/>
      <c r="B80" s="213" t="s">
        <v>95</v>
      </c>
      <c r="C80" s="31" t="s">
        <v>57</v>
      </c>
      <c r="D80" s="111" t="s">
        <v>23</v>
      </c>
      <c r="E80" s="44" t="s">
        <v>83</v>
      </c>
      <c r="F80" s="44" t="s">
        <v>73</v>
      </c>
      <c r="G80" s="19" t="s">
        <v>62</v>
      </c>
      <c r="H80" s="80">
        <f>5000-4000+764.6+10000</f>
        <v>11764.6</v>
      </c>
    </row>
    <row r="81" spans="1:8" ht="12.75">
      <c r="A81" s="232"/>
      <c r="B81" s="203" t="s">
        <v>18</v>
      </c>
      <c r="C81" s="197" t="s">
        <v>57</v>
      </c>
      <c r="D81" s="198" t="s">
        <v>23</v>
      </c>
      <c r="E81" s="45" t="s">
        <v>83</v>
      </c>
      <c r="F81" s="32" t="s">
        <v>33</v>
      </c>
      <c r="G81" s="68"/>
      <c r="H81" s="10">
        <f>H82</f>
        <v>5265.299999999999</v>
      </c>
    </row>
    <row r="82" spans="1:8" ht="13.5" thickBot="1">
      <c r="A82" s="233"/>
      <c r="B82" s="103" t="s">
        <v>95</v>
      </c>
      <c r="C82" s="30" t="s">
        <v>57</v>
      </c>
      <c r="D82" s="84" t="s">
        <v>23</v>
      </c>
      <c r="E82" s="56" t="s">
        <v>83</v>
      </c>
      <c r="F82" s="57" t="s">
        <v>33</v>
      </c>
      <c r="G82" s="72" t="s">
        <v>62</v>
      </c>
      <c r="H82" s="17">
        <f>1947+4000+201.7-764.6-118.8</f>
        <v>5265.299999999999</v>
      </c>
    </row>
    <row r="83" spans="1:8" ht="38.25">
      <c r="A83" s="234">
        <v>11</v>
      </c>
      <c r="B83" s="249" t="s">
        <v>117</v>
      </c>
      <c r="C83" s="83" t="s">
        <v>58</v>
      </c>
      <c r="D83" s="180"/>
      <c r="E83" s="179"/>
      <c r="F83" s="180"/>
      <c r="G83" s="189"/>
      <c r="H83" s="183">
        <f>H84</f>
        <v>67585</v>
      </c>
    </row>
    <row r="84" spans="1:8" ht="12.75">
      <c r="A84" s="232"/>
      <c r="B84" s="214" t="s">
        <v>31</v>
      </c>
      <c r="C84" s="61" t="s">
        <v>58</v>
      </c>
      <c r="D84" s="52" t="s">
        <v>23</v>
      </c>
      <c r="E84" s="43"/>
      <c r="F84" s="45"/>
      <c r="G84" s="85"/>
      <c r="H84" s="78">
        <f>H85</f>
        <v>67585</v>
      </c>
    </row>
    <row r="85" spans="1:8" ht="12.75">
      <c r="A85" s="232"/>
      <c r="B85" s="215" t="s">
        <v>86</v>
      </c>
      <c r="C85" s="31" t="s">
        <v>58</v>
      </c>
      <c r="D85" s="44" t="s">
        <v>23</v>
      </c>
      <c r="E85" s="34" t="s">
        <v>20</v>
      </c>
      <c r="F85" s="35"/>
      <c r="G85" s="81"/>
      <c r="H85" s="79">
        <f>H86</f>
        <v>67585</v>
      </c>
    </row>
    <row r="86" spans="1:8" ht="12.75">
      <c r="A86" s="232"/>
      <c r="B86" s="203" t="s">
        <v>18</v>
      </c>
      <c r="C86" s="31" t="s">
        <v>58</v>
      </c>
      <c r="D86" s="44" t="s">
        <v>23</v>
      </c>
      <c r="E86" s="42" t="s">
        <v>20</v>
      </c>
      <c r="F86" s="35" t="s">
        <v>33</v>
      </c>
      <c r="G86" s="77"/>
      <c r="H86" s="79">
        <f>H87+H88</f>
        <v>67585</v>
      </c>
    </row>
    <row r="87" spans="1:8" ht="12.75">
      <c r="A87" s="232"/>
      <c r="B87" s="216" t="s">
        <v>95</v>
      </c>
      <c r="C87" s="31" t="s">
        <v>58</v>
      </c>
      <c r="D87" s="44" t="s">
        <v>23</v>
      </c>
      <c r="E87" s="42" t="s">
        <v>20</v>
      </c>
      <c r="F87" s="44" t="s">
        <v>33</v>
      </c>
      <c r="G87" s="77" t="s">
        <v>62</v>
      </c>
      <c r="H87" s="80">
        <f>57705-10000-2900+9000+9000-120+2000-200</f>
        <v>64485</v>
      </c>
    </row>
    <row r="88" spans="1:8" ht="26.25" thickBot="1">
      <c r="A88" s="232"/>
      <c r="B88" s="173" t="s">
        <v>42</v>
      </c>
      <c r="C88" s="30" t="s">
        <v>58</v>
      </c>
      <c r="D88" s="56" t="s">
        <v>23</v>
      </c>
      <c r="E88" s="57" t="s">
        <v>20</v>
      </c>
      <c r="F88" s="56" t="s">
        <v>33</v>
      </c>
      <c r="G88" s="191" t="s">
        <v>64</v>
      </c>
      <c r="H88" s="109">
        <f>2900+200</f>
        <v>3100</v>
      </c>
    </row>
    <row r="89" spans="1:8" ht="51">
      <c r="A89" s="234">
        <v>12</v>
      </c>
      <c r="B89" s="250" t="s">
        <v>100</v>
      </c>
      <c r="C89" s="190" t="s">
        <v>34</v>
      </c>
      <c r="D89" s="180"/>
      <c r="E89" s="179"/>
      <c r="F89" s="180"/>
      <c r="G89" s="189"/>
      <c r="H89" s="183">
        <f>H90</f>
        <v>1460</v>
      </c>
    </row>
    <row r="90" spans="1:8" ht="12.75">
      <c r="A90" s="232"/>
      <c r="B90" s="217" t="s">
        <v>26</v>
      </c>
      <c r="C90" s="157" t="s">
        <v>34</v>
      </c>
      <c r="D90" s="33" t="s">
        <v>17</v>
      </c>
      <c r="E90" s="43"/>
      <c r="F90" s="45"/>
      <c r="G90" s="85"/>
      <c r="H90" s="78">
        <f>H91</f>
        <v>1460</v>
      </c>
    </row>
    <row r="91" spans="1:8" ht="12.75">
      <c r="A91" s="232"/>
      <c r="B91" s="158" t="s">
        <v>27</v>
      </c>
      <c r="C91" s="158" t="s">
        <v>34</v>
      </c>
      <c r="D91" s="44" t="s">
        <v>17</v>
      </c>
      <c r="E91" s="34" t="s">
        <v>23</v>
      </c>
      <c r="F91" s="44"/>
      <c r="G91" s="77"/>
      <c r="H91" s="79">
        <f>H92</f>
        <v>1460</v>
      </c>
    </row>
    <row r="92" spans="1:8" ht="12.75">
      <c r="A92" s="232"/>
      <c r="B92" s="203" t="s">
        <v>18</v>
      </c>
      <c r="C92" s="158" t="s">
        <v>34</v>
      </c>
      <c r="D92" s="44" t="s">
        <v>17</v>
      </c>
      <c r="E92" s="42" t="s">
        <v>23</v>
      </c>
      <c r="F92" s="35" t="s">
        <v>33</v>
      </c>
      <c r="G92" s="77"/>
      <c r="H92" s="79">
        <f>H93+H94</f>
        <v>1460</v>
      </c>
    </row>
    <row r="93" spans="1:8" ht="12.75">
      <c r="A93" s="232"/>
      <c r="B93" s="218" t="s">
        <v>95</v>
      </c>
      <c r="C93" s="159" t="s">
        <v>34</v>
      </c>
      <c r="D93" s="49" t="s">
        <v>17</v>
      </c>
      <c r="E93" s="48" t="s">
        <v>23</v>
      </c>
      <c r="F93" s="49" t="s">
        <v>33</v>
      </c>
      <c r="G93" s="160" t="s">
        <v>62</v>
      </c>
      <c r="H93" s="161">
        <f>860+600-600</f>
        <v>860</v>
      </c>
    </row>
    <row r="94" spans="1:8" ht="26.25" thickBot="1">
      <c r="A94" s="233"/>
      <c r="B94" s="219" t="s">
        <v>42</v>
      </c>
      <c r="C94" s="165" t="s">
        <v>34</v>
      </c>
      <c r="D94" s="53" t="s">
        <v>17</v>
      </c>
      <c r="E94" s="58" t="s">
        <v>23</v>
      </c>
      <c r="F94" s="53" t="s">
        <v>33</v>
      </c>
      <c r="G94" s="166" t="s">
        <v>64</v>
      </c>
      <c r="H94" s="130">
        <v>600</v>
      </c>
    </row>
    <row r="95" spans="1:8" ht="25.5">
      <c r="A95" s="232">
        <v>13</v>
      </c>
      <c r="B95" s="251" t="s">
        <v>71</v>
      </c>
      <c r="C95" s="190" t="s">
        <v>80</v>
      </c>
      <c r="D95" s="176"/>
      <c r="E95" s="55"/>
      <c r="F95" s="176"/>
      <c r="G95" s="55"/>
      <c r="H95" s="177">
        <f>H96</f>
        <v>8897.2</v>
      </c>
    </row>
    <row r="96" spans="1:8" ht="12.75">
      <c r="A96" s="232"/>
      <c r="B96" s="75" t="s">
        <v>9</v>
      </c>
      <c r="C96" s="65" t="s">
        <v>80</v>
      </c>
      <c r="D96" s="33" t="s">
        <v>10</v>
      </c>
      <c r="E96" s="32"/>
      <c r="F96" s="33"/>
      <c r="G96" s="9"/>
      <c r="H96" s="10">
        <f>H97</f>
        <v>8897.2</v>
      </c>
    </row>
    <row r="97" spans="1:8" ht="12.75">
      <c r="A97" s="232"/>
      <c r="B97" s="97" t="s">
        <v>53</v>
      </c>
      <c r="C97" s="31" t="s">
        <v>80</v>
      </c>
      <c r="D97" s="45" t="s">
        <v>10</v>
      </c>
      <c r="E97" s="34" t="s">
        <v>10</v>
      </c>
      <c r="F97" s="35"/>
      <c r="G97" s="11"/>
      <c r="H97" s="12">
        <f>H98+H100</f>
        <v>8897.2</v>
      </c>
    </row>
    <row r="98" spans="1:8" ht="12.75">
      <c r="A98" s="232"/>
      <c r="B98" s="102" t="s">
        <v>18</v>
      </c>
      <c r="C98" s="31" t="s">
        <v>80</v>
      </c>
      <c r="D98" s="45" t="s">
        <v>10</v>
      </c>
      <c r="E98" s="43" t="s">
        <v>10</v>
      </c>
      <c r="F98" s="35" t="s">
        <v>33</v>
      </c>
      <c r="G98" s="11"/>
      <c r="H98" s="12">
        <f>H102+H99</f>
        <v>8739.900000000001</v>
      </c>
    </row>
    <row r="99" spans="1:8" ht="12.75">
      <c r="A99" s="232"/>
      <c r="B99" s="216" t="s">
        <v>95</v>
      </c>
      <c r="C99" s="31" t="s">
        <v>80</v>
      </c>
      <c r="D99" s="45" t="s">
        <v>10</v>
      </c>
      <c r="E99" s="43" t="s">
        <v>10</v>
      </c>
      <c r="F99" s="44" t="s">
        <v>33</v>
      </c>
      <c r="G99" s="38" t="s">
        <v>62</v>
      </c>
      <c r="H99" s="18">
        <v>95.5</v>
      </c>
    </row>
    <row r="100" spans="1:8" ht="12.75">
      <c r="A100" s="232"/>
      <c r="B100" s="202" t="s">
        <v>78</v>
      </c>
      <c r="C100" s="31" t="s">
        <v>80</v>
      </c>
      <c r="D100" s="44" t="s">
        <v>10</v>
      </c>
      <c r="E100" s="42" t="s">
        <v>10</v>
      </c>
      <c r="F100" s="35" t="s">
        <v>96</v>
      </c>
      <c r="G100" s="35"/>
      <c r="H100" s="17">
        <f>H101</f>
        <v>157.3</v>
      </c>
    </row>
    <row r="101" spans="1:8" ht="38.25">
      <c r="A101" s="232"/>
      <c r="B101" s="220" t="s">
        <v>94</v>
      </c>
      <c r="C101" s="31" t="s">
        <v>80</v>
      </c>
      <c r="D101" s="44" t="s">
        <v>10</v>
      </c>
      <c r="E101" s="42" t="s">
        <v>10</v>
      </c>
      <c r="F101" s="44" t="s">
        <v>96</v>
      </c>
      <c r="G101" s="52" t="s">
        <v>67</v>
      </c>
      <c r="H101" s="124">
        <f>506-348.7</f>
        <v>157.3</v>
      </c>
    </row>
    <row r="102" spans="1:8" ht="12.75">
      <c r="A102" s="232"/>
      <c r="B102" s="102" t="s">
        <v>18</v>
      </c>
      <c r="C102" s="31" t="s">
        <v>80</v>
      </c>
      <c r="D102" s="44" t="s">
        <v>10</v>
      </c>
      <c r="E102" s="42" t="s">
        <v>10</v>
      </c>
      <c r="F102" s="35" t="s">
        <v>33</v>
      </c>
      <c r="G102" s="13"/>
      <c r="H102" s="17">
        <f>H103</f>
        <v>8644.400000000001</v>
      </c>
    </row>
    <row r="103" spans="1:8" ht="39" thickBot="1">
      <c r="A103" s="232"/>
      <c r="B103" s="220" t="s">
        <v>94</v>
      </c>
      <c r="C103" s="31" t="s">
        <v>80</v>
      </c>
      <c r="D103" s="44" t="s">
        <v>10</v>
      </c>
      <c r="E103" s="42" t="s">
        <v>10</v>
      </c>
      <c r="F103" s="44" t="s">
        <v>33</v>
      </c>
      <c r="G103" s="114" t="s">
        <v>67</v>
      </c>
      <c r="H103" s="124">
        <f>8295.7+348.7</f>
        <v>8644.400000000001</v>
      </c>
    </row>
    <row r="104" spans="1:8" ht="25.5">
      <c r="A104" s="234">
        <v>14</v>
      </c>
      <c r="B104" s="243" t="s">
        <v>88</v>
      </c>
      <c r="C104" s="182" t="s">
        <v>87</v>
      </c>
      <c r="D104" s="180"/>
      <c r="E104" s="179"/>
      <c r="F104" s="180"/>
      <c r="G104" s="189"/>
      <c r="H104" s="183">
        <f>H105</f>
        <v>89543</v>
      </c>
    </row>
    <row r="105" spans="1:8" ht="12.75">
      <c r="A105" s="232"/>
      <c r="B105" s="73" t="s">
        <v>9</v>
      </c>
      <c r="C105" s="61" t="s">
        <v>87</v>
      </c>
      <c r="D105" s="60" t="s">
        <v>10</v>
      </c>
      <c r="E105" s="60"/>
      <c r="F105" s="51"/>
      <c r="G105" s="70"/>
      <c r="H105" s="22">
        <f>H118+H109+H106</f>
        <v>89543</v>
      </c>
    </row>
    <row r="106" spans="1:8" ht="12.75">
      <c r="A106" s="232"/>
      <c r="B106" s="73" t="s">
        <v>105</v>
      </c>
      <c r="C106" s="31" t="s">
        <v>87</v>
      </c>
      <c r="D106" s="44" t="s">
        <v>10</v>
      </c>
      <c r="E106" s="44" t="s">
        <v>22</v>
      </c>
      <c r="F106" s="42"/>
      <c r="G106" s="19"/>
      <c r="H106" s="12">
        <f>H107</f>
        <v>34500</v>
      </c>
    </row>
    <row r="107" spans="1:8" ht="12.75">
      <c r="A107" s="232"/>
      <c r="B107" s="221" t="s">
        <v>72</v>
      </c>
      <c r="C107" s="61" t="s">
        <v>87</v>
      </c>
      <c r="D107" s="60" t="s">
        <v>10</v>
      </c>
      <c r="E107" s="60" t="s">
        <v>22</v>
      </c>
      <c r="F107" s="51" t="s">
        <v>73</v>
      </c>
      <c r="G107" s="70"/>
      <c r="H107" s="22">
        <f>H108</f>
        <v>34500</v>
      </c>
    </row>
    <row r="108" spans="1:8" ht="12.75">
      <c r="A108" s="232"/>
      <c r="B108" s="213" t="s">
        <v>95</v>
      </c>
      <c r="C108" s="31" t="s">
        <v>87</v>
      </c>
      <c r="D108" s="44" t="s">
        <v>10</v>
      </c>
      <c r="E108" s="44" t="s">
        <v>22</v>
      </c>
      <c r="F108" s="42" t="s">
        <v>73</v>
      </c>
      <c r="G108" s="19" t="s">
        <v>62</v>
      </c>
      <c r="H108" s="17">
        <f>6750+15250+10000+2500</f>
        <v>34500</v>
      </c>
    </row>
    <row r="109" spans="1:8" ht="12.75">
      <c r="A109" s="232"/>
      <c r="B109" s="76" t="s">
        <v>53</v>
      </c>
      <c r="C109" s="47" t="s">
        <v>87</v>
      </c>
      <c r="D109" s="49" t="s">
        <v>10</v>
      </c>
      <c r="E109" s="49" t="s">
        <v>10</v>
      </c>
      <c r="F109" s="48"/>
      <c r="G109" s="49"/>
      <c r="H109" s="167">
        <f>H110+H112</f>
        <v>4027</v>
      </c>
    </row>
    <row r="110" spans="1:8" ht="12.75">
      <c r="A110" s="232"/>
      <c r="B110" s="202" t="s">
        <v>78</v>
      </c>
      <c r="C110" s="31" t="s">
        <v>87</v>
      </c>
      <c r="D110" s="44" t="s">
        <v>10</v>
      </c>
      <c r="E110" s="44" t="s">
        <v>10</v>
      </c>
      <c r="F110" s="34" t="s">
        <v>96</v>
      </c>
      <c r="G110" s="16"/>
      <c r="H110" s="167">
        <f>H111+H115</f>
        <v>3568.4</v>
      </c>
    </row>
    <row r="111" spans="1:8" ht="25.5">
      <c r="A111" s="232"/>
      <c r="B111" s="98" t="s">
        <v>111</v>
      </c>
      <c r="C111" s="31" t="s">
        <v>87</v>
      </c>
      <c r="D111" s="44" t="s">
        <v>10</v>
      </c>
      <c r="E111" s="44" t="s">
        <v>10</v>
      </c>
      <c r="F111" s="42" t="s">
        <v>96</v>
      </c>
      <c r="G111" s="16" t="s">
        <v>61</v>
      </c>
      <c r="H111" s="167">
        <v>3240.4</v>
      </c>
    </row>
    <row r="112" spans="1:8" ht="12.75">
      <c r="A112" s="232"/>
      <c r="B112" s="222" t="s">
        <v>18</v>
      </c>
      <c r="C112" s="31" t="s">
        <v>87</v>
      </c>
      <c r="D112" s="44" t="s">
        <v>10</v>
      </c>
      <c r="E112" s="44" t="s">
        <v>10</v>
      </c>
      <c r="F112" s="34" t="s">
        <v>33</v>
      </c>
      <c r="G112" s="16"/>
      <c r="H112" s="167">
        <f>H113+H116</f>
        <v>458.6</v>
      </c>
    </row>
    <row r="113" spans="1:8" ht="25.5">
      <c r="A113" s="232"/>
      <c r="B113" s="98" t="s">
        <v>111</v>
      </c>
      <c r="C113" s="31" t="s">
        <v>87</v>
      </c>
      <c r="D113" s="44" t="s">
        <v>10</v>
      </c>
      <c r="E113" s="44" t="s">
        <v>10</v>
      </c>
      <c r="F113" s="42" t="s">
        <v>33</v>
      </c>
      <c r="G113" s="19" t="s">
        <v>61</v>
      </c>
      <c r="H113" s="168">
        <v>286.6</v>
      </c>
    </row>
    <row r="114" spans="1:8" ht="12.75">
      <c r="A114" s="232"/>
      <c r="B114" s="202" t="s">
        <v>78</v>
      </c>
      <c r="C114" s="31" t="s">
        <v>87</v>
      </c>
      <c r="D114" s="44" t="s">
        <v>10</v>
      </c>
      <c r="E114" s="44" t="s">
        <v>10</v>
      </c>
      <c r="F114" s="34" t="s">
        <v>96</v>
      </c>
      <c r="G114" s="19"/>
      <c r="H114" s="168">
        <f>H115</f>
        <v>328</v>
      </c>
    </row>
    <row r="115" spans="1:8" ht="38.25">
      <c r="A115" s="232"/>
      <c r="B115" s="107" t="s">
        <v>94</v>
      </c>
      <c r="C115" s="31" t="s">
        <v>87</v>
      </c>
      <c r="D115" s="44" t="s">
        <v>10</v>
      </c>
      <c r="E115" s="44" t="s">
        <v>10</v>
      </c>
      <c r="F115" s="42" t="s">
        <v>96</v>
      </c>
      <c r="G115" s="19" t="s">
        <v>67</v>
      </c>
      <c r="H115" s="162">
        <f>500-189.9+17.9</f>
        <v>328</v>
      </c>
    </row>
    <row r="116" spans="1:8" ht="12.75">
      <c r="A116" s="232"/>
      <c r="B116" s="222" t="s">
        <v>18</v>
      </c>
      <c r="C116" s="31" t="s">
        <v>87</v>
      </c>
      <c r="D116" s="44" t="s">
        <v>10</v>
      </c>
      <c r="E116" s="44" t="s">
        <v>10</v>
      </c>
      <c r="F116" s="42" t="s">
        <v>33</v>
      </c>
      <c r="G116" s="19"/>
      <c r="H116" s="168">
        <f>H117</f>
        <v>172</v>
      </c>
    </row>
    <row r="117" spans="1:8" ht="38.25">
      <c r="A117" s="232"/>
      <c r="B117" s="107" t="s">
        <v>94</v>
      </c>
      <c r="C117" s="31" t="s">
        <v>87</v>
      </c>
      <c r="D117" s="44" t="s">
        <v>10</v>
      </c>
      <c r="E117" s="44" t="s">
        <v>10</v>
      </c>
      <c r="F117" s="42" t="s">
        <v>33</v>
      </c>
      <c r="G117" s="19" t="s">
        <v>67</v>
      </c>
      <c r="H117" s="168">
        <f>189.9-17.9</f>
        <v>172</v>
      </c>
    </row>
    <row r="118" spans="1:8" ht="12.75">
      <c r="A118" s="232"/>
      <c r="B118" s="73" t="s">
        <v>11</v>
      </c>
      <c r="C118" s="31" t="s">
        <v>87</v>
      </c>
      <c r="D118" s="44" t="s">
        <v>10</v>
      </c>
      <c r="E118" s="35" t="s">
        <v>12</v>
      </c>
      <c r="F118" s="42"/>
      <c r="G118" s="19"/>
      <c r="H118" s="162">
        <f>H119+H121</f>
        <v>51016</v>
      </c>
    </row>
    <row r="119" spans="1:8" ht="12.75">
      <c r="A119" s="232"/>
      <c r="B119" s="92" t="s">
        <v>18</v>
      </c>
      <c r="C119" s="61" t="s">
        <v>87</v>
      </c>
      <c r="D119" s="60" t="s">
        <v>10</v>
      </c>
      <c r="E119" s="60" t="s">
        <v>12</v>
      </c>
      <c r="F119" s="36" t="s">
        <v>33</v>
      </c>
      <c r="G119" s="70"/>
      <c r="H119" s="124">
        <f>H120+H123</f>
        <v>6925.9</v>
      </c>
    </row>
    <row r="120" spans="1:8" ht="12.75">
      <c r="A120" s="232"/>
      <c r="B120" s="213" t="s">
        <v>95</v>
      </c>
      <c r="C120" s="31" t="s">
        <v>87</v>
      </c>
      <c r="D120" s="44" t="s">
        <v>10</v>
      </c>
      <c r="E120" s="44" t="s">
        <v>12</v>
      </c>
      <c r="F120" s="42" t="s">
        <v>33</v>
      </c>
      <c r="G120" s="19" t="s">
        <v>62</v>
      </c>
      <c r="H120" s="168">
        <v>600</v>
      </c>
    </row>
    <row r="121" spans="1:8" ht="12.75">
      <c r="A121" s="232"/>
      <c r="B121" s="202" t="s">
        <v>78</v>
      </c>
      <c r="C121" s="31" t="s">
        <v>87</v>
      </c>
      <c r="D121" s="44" t="s">
        <v>10</v>
      </c>
      <c r="E121" s="44" t="s">
        <v>12</v>
      </c>
      <c r="F121" s="34" t="s">
        <v>96</v>
      </c>
      <c r="G121" s="19"/>
      <c r="H121" s="17">
        <f>H122</f>
        <v>44090.1</v>
      </c>
    </row>
    <row r="122" spans="1:8" ht="25.5">
      <c r="A122" s="232"/>
      <c r="B122" s="223" t="s">
        <v>111</v>
      </c>
      <c r="C122" s="31" t="s">
        <v>87</v>
      </c>
      <c r="D122" s="44" t="s">
        <v>10</v>
      </c>
      <c r="E122" s="44" t="s">
        <v>12</v>
      </c>
      <c r="F122" s="42" t="s">
        <v>96</v>
      </c>
      <c r="G122" s="35" t="s">
        <v>61</v>
      </c>
      <c r="H122" s="168">
        <f>25090.1+10000+5000+4000</f>
        <v>44090.1</v>
      </c>
    </row>
    <row r="123" spans="1:8" ht="12.75">
      <c r="A123" s="232"/>
      <c r="B123" s="222" t="s">
        <v>18</v>
      </c>
      <c r="C123" s="65" t="s">
        <v>87</v>
      </c>
      <c r="D123" s="45" t="s">
        <v>10</v>
      </c>
      <c r="E123" s="45" t="s">
        <v>12</v>
      </c>
      <c r="F123" s="32" t="s">
        <v>33</v>
      </c>
      <c r="G123" s="68"/>
      <c r="H123" s="121">
        <f>H124</f>
        <v>6325.9</v>
      </c>
    </row>
    <row r="124" spans="1:8" ht="26.25" thickBot="1">
      <c r="A124" s="233"/>
      <c r="B124" s="224" t="s">
        <v>112</v>
      </c>
      <c r="C124" s="30" t="s">
        <v>87</v>
      </c>
      <c r="D124" s="56" t="s">
        <v>10</v>
      </c>
      <c r="E124" s="56" t="s">
        <v>12</v>
      </c>
      <c r="F124" s="57" t="s">
        <v>33</v>
      </c>
      <c r="G124" s="113" t="s">
        <v>61</v>
      </c>
      <c r="H124" s="115">
        <v>6325.9</v>
      </c>
    </row>
    <row r="125" spans="1:8" ht="26.25" thickBot="1">
      <c r="A125" s="235">
        <v>15</v>
      </c>
      <c r="B125" s="252" t="s">
        <v>55</v>
      </c>
      <c r="C125" s="83" t="s">
        <v>60</v>
      </c>
      <c r="D125" s="176"/>
      <c r="E125" s="55"/>
      <c r="F125" s="176"/>
      <c r="G125" s="55"/>
      <c r="H125" s="177">
        <f>H126</f>
        <v>6175.6</v>
      </c>
    </row>
    <row r="126" spans="1:8" ht="12.75">
      <c r="A126" s="232"/>
      <c r="B126" s="74" t="s">
        <v>56</v>
      </c>
      <c r="C126" s="61" t="s">
        <v>60</v>
      </c>
      <c r="D126" s="36" t="s">
        <v>21</v>
      </c>
      <c r="E126" s="52"/>
      <c r="F126" s="32"/>
      <c r="G126" s="9"/>
      <c r="H126" s="22">
        <f>H127</f>
        <v>6175.6</v>
      </c>
    </row>
    <row r="127" spans="1:8" ht="12.75">
      <c r="A127" s="232"/>
      <c r="B127" s="99" t="s">
        <v>81</v>
      </c>
      <c r="C127" s="31" t="s">
        <v>60</v>
      </c>
      <c r="D127" s="42" t="s">
        <v>21</v>
      </c>
      <c r="E127" s="35" t="s">
        <v>44</v>
      </c>
      <c r="F127" s="34"/>
      <c r="G127" s="11"/>
      <c r="H127" s="20">
        <f>H128+H129</f>
        <v>6175.6</v>
      </c>
    </row>
    <row r="128" spans="1:8" ht="12.75">
      <c r="A128" s="232"/>
      <c r="B128" s="225" t="s">
        <v>78</v>
      </c>
      <c r="C128" s="65" t="s">
        <v>60</v>
      </c>
      <c r="D128" s="43" t="s">
        <v>21</v>
      </c>
      <c r="E128" s="45" t="s">
        <v>44</v>
      </c>
      <c r="F128" s="32" t="s">
        <v>96</v>
      </c>
      <c r="G128" s="11"/>
      <c r="H128" s="20">
        <f>H134</f>
        <v>3825.7000000000003</v>
      </c>
    </row>
    <row r="129" spans="1:8" ht="12.75">
      <c r="A129" s="232"/>
      <c r="B129" s="222" t="s">
        <v>18</v>
      </c>
      <c r="C129" s="31" t="s">
        <v>60</v>
      </c>
      <c r="D129" s="42" t="s">
        <v>21</v>
      </c>
      <c r="E129" s="44" t="s">
        <v>44</v>
      </c>
      <c r="F129" s="37" t="s">
        <v>33</v>
      </c>
      <c r="G129" s="11"/>
      <c r="H129" s="20">
        <f>H131+H130</f>
        <v>2349.9000000000005</v>
      </c>
    </row>
    <row r="130" spans="1:8" ht="12.75">
      <c r="A130" s="232"/>
      <c r="B130" s="216" t="s">
        <v>95</v>
      </c>
      <c r="C130" s="31" t="s">
        <v>60</v>
      </c>
      <c r="D130" s="42" t="s">
        <v>21</v>
      </c>
      <c r="E130" s="44" t="s">
        <v>44</v>
      </c>
      <c r="F130" s="48" t="s">
        <v>33</v>
      </c>
      <c r="G130" s="38" t="s">
        <v>62</v>
      </c>
      <c r="H130" s="18">
        <f>259.7+300</f>
        <v>559.7</v>
      </c>
    </row>
    <row r="131" spans="1:8" ht="12.75">
      <c r="A131" s="232"/>
      <c r="B131" s="222" t="s">
        <v>18</v>
      </c>
      <c r="C131" s="31" t="s">
        <v>60</v>
      </c>
      <c r="D131" s="42" t="s">
        <v>21</v>
      </c>
      <c r="E131" s="44" t="s">
        <v>44</v>
      </c>
      <c r="F131" s="37" t="s">
        <v>33</v>
      </c>
      <c r="G131" s="38"/>
      <c r="H131" s="18">
        <f>H132</f>
        <v>1790.2000000000003</v>
      </c>
    </row>
    <row r="132" spans="1:8" ht="38.25">
      <c r="A132" s="232"/>
      <c r="B132" s="107" t="s">
        <v>94</v>
      </c>
      <c r="C132" s="31" t="s">
        <v>60</v>
      </c>
      <c r="D132" s="42" t="s">
        <v>21</v>
      </c>
      <c r="E132" s="44" t="s">
        <v>44</v>
      </c>
      <c r="F132" s="42" t="s">
        <v>33</v>
      </c>
      <c r="G132" s="35" t="s">
        <v>67</v>
      </c>
      <c r="H132" s="17">
        <f>318+14.1+336.8+1559.2+1163.2-1500-101.1</f>
        <v>1790.2000000000003</v>
      </c>
    </row>
    <row r="133" spans="1:8" ht="12.75">
      <c r="A133" s="232"/>
      <c r="B133" s="225" t="s">
        <v>78</v>
      </c>
      <c r="C133" s="65" t="s">
        <v>60</v>
      </c>
      <c r="D133" s="43" t="s">
        <v>21</v>
      </c>
      <c r="E133" s="45" t="s">
        <v>44</v>
      </c>
      <c r="F133" s="32" t="s">
        <v>96</v>
      </c>
      <c r="G133" s="33"/>
      <c r="H133" s="121">
        <f>H134</f>
        <v>3825.7000000000003</v>
      </c>
    </row>
    <row r="134" spans="1:8" ht="39" thickBot="1">
      <c r="A134" s="233"/>
      <c r="B134" s="117" t="s">
        <v>94</v>
      </c>
      <c r="C134" s="30" t="s">
        <v>60</v>
      </c>
      <c r="D134" s="57" t="s">
        <v>21</v>
      </c>
      <c r="E134" s="56" t="s">
        <v>44</v>
      </c>
      <c r="F134" s="57" t="s">
        <v>96</v>
      </c>
      <c r="G134" s="114" t="s">
        <v>67</v>
      </c>
      <c r="H134" s="115">
        <f>3633.8-1559.2+1500+101.1+150</f>
        <v>3825.7000000000003</v>
      </c>
    </row>
    <row r="135" spans="1:8" ht="25.5">
      <c r="A135" s="231">
        <v>16</v>
      </c>
      <c r="B135" s="243" t="s">
        <v>41</v>
      </c>
      <c r="C135" s="193" t="s">
        <v>35</v>
      </c>
      <c r="D135" s="176"/>
      <c r="E135" s="55"/>
      <c r="F135" s="176"/>
      <c r="G135" s="55"/>
      <c r="H135" s="194">
        <f>H136</f>
        <v>2565.3</v>
      </c>
    </row>
    <row r="136" spans="1:8" ht="12.75">
      <c r="A136" s="232"/>
      <c r="B136" s="104" t="s">
        <v>15</v>
      </c>
      <c r="C136" s="192" t="s">
        <v>35</v>
      </c>
      <c r="D136" s="39" t="s">
        <v>13</v>
      </c>
      <c r="E136" s="33"/>
      <c r="F136" s="32"/>
      <c r="G136" s="9"/>
      <c r="H136" s="23">
        <f>H137</f>
        <v>2565.3</v>
      </c>
    </row>
    <row r="137" spans="1:8" ht="12.75">
      <c r="A137" s="232"/>
      <c r="B137" s="105" t="s">
        <v>19</v>
      </c>
      <c r="C137" s="29" t="s">
        <v>35</v>
      </c>
      <c r="D137" s="64" t="s">
        <v>13</v>
      </c>
      <c r="E137" s="41" t="s">
        <v>20</v>
      </c>
      <c r="F137" s="34"/>
      <c r="G137" s="11"/>
      <c r="H137" s="24">
        <f>H138</f>
        <v>2565.3</v>
      </c>
    </row>
    <row r="138" spans="1:8" ht="12.75">
      <c r="A138" s="232"/>
      <c r="B138" s="106" t="s">
        <v>18</v>
      </c>
      <c r="C138" s="29" t="s">
        <v>35</v>
      </c>
      <c r="D138" s="64" t="s">
        <v>13</v>
      </c>
      <c r="E138" s="63" t="s">
        <v>20</v>
      </c>
      <c r="F138" s="40" t="s">
        <v>33</v>
      </c>
      <c r="G138" s="11"/>
      <c r="H138" s="24">
        <f>H139</f>
        <v>2565.3</v>
      </c>
    </row>
    <row r="139" spans="1:8" ht="13.5" thickBot="1">
      <c r="A139" s="232"/>
      <c r="B139" s="96" t="s">
        <v>48</v>
      </c>
      <c r="C139" s="59" t="s">
        <v>35</v>
      </c>
      <c r="D139" s="64" t="s">
        <v>13</v>
      </c>
      <c r="E139" s="63" t="s">
        <v>20</v>
      </c>
      <c r="F139" s="62" t="s">
        <v>33</v>
      </c>
      <c r="G139" s="25" t="s">
        <v>66</v>
      </c>
      <c r="H139" s="21">
        <f>827+1738.3</f>
        <v>2565.3</v>
      </c>
    </row>
    <row r="140" spans="1:8" ht="38.25">
      <c r="A140" s="235">
        <v>17</v>
      </c>
      <c r="B140" s="244" t="s">
        <v>120</v>
      </c>
      <c r="C140" s="83" t="s">
        <v>59</v>
      </c>
      <c r="D140" s="176"/>
      <c r="E140" s="55"/>
      <c r="F140" s="176"/>
      <c r="G140" s="55"/>
      <c r="H140" s="177">
        <f>H141</f>
        <v>151791</v>
      </c>
    </row>
    <row r="141" spans="1:8" ht="12.75">
      <c r="A141" s="232"/>
      <c r="B141" s="100" t="s">
        <v>40</v>
      </c>
      <c r="C141" s="65" t="s">
        <v>59</v>
      </c>
      <c r="D141" s="32" t="s">
        <v>68</v>
      </c>
      <c r="E141" s="33"/>
      <c r="F141" s="32"/>
      <c r="G141" s="9"/>
      <c r="H141" s="10">
        <f>H142</f>
        <v>151791</v>
      </c>
    </row>
    <row r="142" spans="1:8" ht="12.75">
      <c r="A142" s="232"/>
      <c r="B142" s="87" t="s">
        <v>69</v>
      </c>
      <c r="C142" s="31" t="s">
        <v>59</v>
      </c>
      <c r="D142" s="43" t="s">
        <v>68</v>
      </c>
      <c r="E142" s="35" t="s">
        <v>22</v>
      </c>
      <c r="F142" s="34"/>
      <c r="G142" s="11"/>
      <c r="H142" s="12">
        <f>H143+H145+H147+H149</f>
        <v>151791</v>
      </c>
    </row>
    <row r="143" spans="1:8" ht="12.75">
      <c r="A143" s="232"/>
      <c r="B143" s="106" t="s">
        <v>18</v>
      </c>
      <c r="C143" s="31" t="s">
        <v>59</v>
      </c>
      <c r="D143" s="43" t="s">
        <v>68</v>
      </c>
      <c r="E143" s="44" t="s">
        <v>22</v>
      </c>
      <c r="F143" s="42" t="s">
        <v>33</v>
      </c>
      <c r="G143" s="13"/>
      <c r="H143" s="17">
        <f>H144</f>
        <v>1186.1</v>
      </c>
    </row>
    <row r="144" spans="1:8" ht="38.25">
      <c r="A144" s="232"/>
      <c r="B144" s="107" t="s">
        <v>94</v>
      </c>
      <c r="C144" s="31" t="s">
        <v>59</v>
      </c>
      <c r="D144" s="43" t="s">
        <v>68</v>
      </c>
      <c r="E144" s="44" t="s">
        <v>22</v>
      </c>
      <c r="F144" s="42" t="s">
        <v>33</v>
      </c>
      <c r="G144" s="13" t="s">
        <v>67</v>
      </c>
      <c r="H144" s="17">
        <f>1376.9+300-1376.9+1186.1-300</f>
        <v>1186.1</v>
      </c>
    </row>
    <row r="145" spans="1:8" ht="12.75">
      <c r="A145" s="232"/>
      <c r="B145" s="116" t="s">
        <v>78</v>
      </c>
      <c r="C145" s="31" t="s">
        <v>59</v>
      </c>
      <c r="D145" s="43" t="s">
        <v>68</v>
      </c>
      <c r="E145" s="44" t="s">
        <v>22</v>
      </c>
      <c r="F145" s="34" t="s">
        <v>96</v>
      </c>
      <c r="G145" s="13"/>
      <c r="H145" s="17">
        <f>H146</f>
        <v>490.8000000000002</v>
      </c>
    </row>
    <row r="146" spans="1:8" ht="38.25">
      <c r="A146" s="232"/>
      <c r="B146" s="107" t="s">
        <v>94</v>
      </c>
      <c r="C146" s="31" t="s">
        <v>59</v>
      </c>
      <c r="D146" s="43" t="s">
        <v>68</v>
      </c>
      <c r="E146" s="44" t="s">
        <v>22</v>
      </c>
      <c r="F146" s="42" t="s">
        <v>96</v>
      </c>
      <c r="G146" s="13" t="s">
        <v>67</v>
      </c>
      <c r="H146" s="17">
        <f>1376.9-1186.1+300</f>
        <v>490.8000000000002</v>
      </c>
    </row>
    <row r="147" spans="1:8" ht="12.75">
      <c r="A147" s="232"/>
      <c r="B147" s="106" t="s">
        <v>18</v>
      </c>
      <c r="C147" s="31" t="s">
        <v>59</v>
      </c>
      <c r="D147" s="43" t="s">
        <v>68</v>
      </c>
      <c r="E147" s="44" t="s">
        <v>22</v>
      </c>
      <c r="F147" s="34" t="s">
        <v>33</v>
      </c>
      <c r="G147" s="13"/>
      <c r="H147" s="17">
        <f>H148</f>
        <v>114.1</v>
      </c>
    </row>
    <row r="148" spans="1:8" ht="12.75">
      <c r="A148" s="232"/>
      <c r="B148" s="226" t="s">
        <v>95</v>
      </c>
      <c r="C148" s="31" t="s">
        <v>59</v>
      </c>
      <c r="D148" s="42" t="s">
        <v>68</v>
      </c>
      <c r="E148" s="44" t="s">
        <v>22</v>
      </c>
      <c r="F148" s="42" t="s">
        <v>33</v>
      </c>
      <c r="G148" s="13" t="s">
        <v>62</v>
      </c>
      <c r="H148" s="17">
        <v>114.1</v>
      </c>
    </row>
    <row r="149" spans="1:8" ht="12.75">
      <c r="A149" s="232"/>
      <c r="B149" s="100" t="s">
        <v>72</v>
      </c>
      <c r="C149" s="65" t="s">
        <v>59</v>
      </c>
      <c r="D149" s="43" t="s">
        <v>68</v>
      </c>
      <c r="E149" s="45" t="s">
        <v>22</v>
      </c>
      <c r="F149" s="32" t="s">
        <v>73</v>
      </c>
      <c r="G149" s="9"/>
      <c r="H149" s="10">
        <f>H150</f>
        <v>150000</v>
      </c>
    </row>
    <row r="150" spans="1:8" ht="13.5" thickBot="1">
      <c r="A150" s="233"/>
      <c r="B150" s="108" t="s">
        <v>95</v>
      </c>
      <c r="C150" s="46" t="s">
        <v>59</v>
      </c>
      <c r="D150" s="57" t="s">
        <v>68</v>
      </c>
      <c r="E150" s="53" t="s">
        <v>22</v>
      </c>
      <c r="F150" s="58" t="s">
        <v>73</v>
      </c>
      <c r="G150" s="27" t="s">
        <v>62</v>
      </c>
      <c r="H150" s="28">
        <v>150000</v>
      </c>
    </row>
    <row r="151" spans="1:8" ht="38.25">
      <c r="A151" s="232">
        <v>18</v>
      </c>
      <c r="B151" s="253" t="s">
        <v>91</v>
      </c>
      <c r="C151" s="83" t="s">
        <v>92</v>
      </c>
      <c r="D151" s="179"/>
      <c r="E151" s="180"/>
      <c r="F151" s="179"/>
      <c r="G151" s="196"/>
      <c r="H151" s="177">
        <f>H152</f>
        <v>4120</v>
      </c>
    </row>
    <row r="152" spans="1:8" ht="12.75">
      <c r="A152" s="232"/>
      <c r="B152" s="227" t="s">
        <v>31</v>
      </c>
      <c r="C152" s="61" t="s">
        <v>92</v>
      </c>
      <c r="D152" s="52" t="s">
        <v>23</v>
      </c>
      <c r="E152" s="43"/>
      <c r="F152" s="45"/>
      <c r="G152" s="85"/>
      <c r="H152" s="195">
        <f>H153</f>
        <v>4120</v>
      </c>
    </row>
    <row r="153" spans="1:8" ht="12.75">
      <c r="A153" s="232"/>
      <c r="B153" s="97" t="s">
        <v>86</v>
      </c>
      <c r="C153" s="31" t="s">
        <v>92</v>
      </c>
      <c r="D153" s="44" t="s">
        <v>23</v>
      </c>
      <c r="E153" s="34" t="s">
        <v>20</v>
      </c>
      <c r="F153" s="35"/>
      <c r="G153" s="81"/>
      <c r="H153" s="79">
        <f>H154</f>
        <v>4120</v>
      </c>
    </row>
    <row r="154" spans="1:8" ht="12.75">
      <c r="A154" s="232"/>
      <c r="B154" s="102" t="s">
        <v>18</v>
      </c>
      <c r="C154" s="31" t="s">
        <v>92</v>
      </c>
      <c r="D154" s="44" t="s">
        <v>23</v>
      </c>
      <c r="E154" s="42" t="s">
        <v>20</v>
      </c>
      <c r="F154" s="35" t="s">
        <v>33</v>
      </c>
      <c r="G154" s="77"/>
      <c r="H154" s="79">
        <f>H155</f>
        <v>4120</v>
      </c>
    </row>
    <row r="155" spans="1:8" ht="13.5" thickBot="1">
      <c r="A155" s="233"/>
      <c r="B155" s="103" t="s">
        <v>95</v>
      </c>
      <c r="C155" s="30" t="s">
        <v>92</v>
      </c>
      <c r="D155" s="53" t="s">
        <v>23</v>
      </c>
      <c r="E155" s="58" t="s">
        <v>20</v>
      </c>
      <c r="F155" s="53" t="s">
        <v>33</v>
      </c>
      <c r="G155" s="82" t="s">
        <v>62</v>
      </c>
      <c r="H155" s="109">
        <f>10000-9000+1120+2000</f>
        <v>4120</v>
      </c>
    </row>
    <row r="156" spans="1:8" ht="38.25">
      <c r="A156" s="232">
        <v>19</v>
      </c>
      <c r="B156" s="248" t="s">
        <v>108</v>
      </c>
      <c r="C156" s="83" t="s">
        <v>106</v>
      </c>
      <c r="D156" s="179"/>
      <c r="E156" s="180"/>
      <c r="F156" s="179"/>
      <c r="G156" s="196"/>
      <c r="H156" s="183">
        <f>H157</f>
        <v>600</v>
      </c>
    </row>
    <row r="157" spans="1:8" ht="12.75">
      <c r="A157" s="232"/>
      <c r="B157" s="228" t="s">
        <v>31</v>
      </c>
      <c r="C157" s="61" t="s">
        <v>106</v>
      </c>
      <c r="D157" s="52" t="s">
        <v>23</v>
      </c>
      <c r="E157" s="43"/>
      <c r="F157" s="45"/>
      <c r="G157" s="68"/>
      <c r="H157" s="163">
        <f>H158</f>
        <v>600</v>
      </c>
    </row>
    <row r="158" spans="1:8" ht="12.75">
      <c r="A158" s="232"/>
      <c r="B158" s="158" t="s">
        <v>32</v>
      </c>
      <c r="C158" s="31" t="s">
        <v>106</v>
      </c>
      <c r="D158" s="44" t="s">
        <v>23</v>
      </c>
      <c r="E158" s="34" t="s">
        <v>22</v>
      </c>
      <c r="F158" s="35"/>
      <c r="G158" s="15"/>
      <c r="H158" s="164">
        <f>H159</f>
        <v>600</v>
      </c>
    </row>
    <row r="159" spans="1:8" ht="12.75">
      <c r="A159" s="232"/>
      <c r="B159" s="203" t="s">
        <v>18</v>
      </c>
      <c r="C159" s="31" t="s">
        <v>106</v>
      </c>
      <c r="D159" s="44" t="s">
        <v>23</v>
      </c>
      <c r="E159" s="42" t="s">
        <v>22</v>
      </c>
      <c r="F159" s="35" t="s">
        <v>33</v>
      </c>
      <c r="G159" s="19"/>
      <c r="H159" s="164">
        <f>H160</f>
        <v>600</v>
      </c>
    </row>
    <row r="160" spans="1:8" ht="13.5" thickBot="1">
      <c r="A160" s="233"/>
      <c r="B160" s="211" t="s">
        <v>95</v>
      </c>
      <c r="C160" s="46" t="s">
        <v>106</v>
      </c>
      <c r="D160" s="53" t="s">
        <v>23</v>
      </c>
      <c r="E160" s="58" t="s">
        <v>22</v>
      </c>
      <c r="F160" s="53" t="s">
        <v>33</v>
      </c>
      <c r="G160" s="71" t="s">
        <v>62</v>
      </c>
      <c r="H160" s="130">
        <v>600</v>
      </c>
    </row>
    <row r="161" spans="1:8" ht="72.75" customHeight="1">
      <c r="A161" s="232">
        <v>20</v>
      </c>
      <c r="B161" s="248" t="s">
        <v>109</v>
      </c>
      <c r="C161" s="83" t="s">
        <v>107</v>
      </c>
      <c r="D161" s="179"/>
      <c r="E161" s="180"/>
      <c r="F161" s="179"/>
      <c r="G161" s="196"/>
      <c r="H161" s="183">
        <f>H162</f>
        <v>96</v>
      </c>
    </row>
    <row r="162" spans="1:8" ht="12.75">
      <c r="A162" s="232"/>
      <c r="B162" s="228" t="s">
        <v>31</v>
      </c>
      <c r="C162" s="61" t="s">
        <v>107</v>
      </c>
      <c r="D162" s="52" t="s">
        <v>23</v>
      </c>
      <c r="E162" s="43"/>
      <c r="F162" s="45"/>
      <c r="G162" s="68"/>
      <c r="H162" s="163">
        <f>H163</f>
        <v>96</v>
      </c>
    </row>
    <row r="163" spans="1:8" ht="12.75">
      <c r="A163" s="232"/>
      <c r="B163" s="158" t="s">
        <v>32</v>
      </c>
      <c r="C163" s="31" t="s">
        <v>107</v>
      </c>
      <c r="D163" s="44" t="s">
        <v>23</v>
      </c>
      <c r="E163" s="34" t="s">
        <v>22</v>
      </c>
      <c r="F163" s="35"/>
      <c r="G163" s="15"/>
      <c r="H163" s="164">
        <f>H164</f>
        <v>96</v>
      </c>
    </row>
    <row r="164" spans="1:8" ht="12.75">
      <c r="A164" s="232"/>
      <c r="B164" s="203" t="s">
        <v>18</v>
      </c>
      <c r="C164" s="31" t="s">
        <v>107</v>
      </c>
      <c r="D164" s="44" t="s">
        <v>23</v>
      </c>
      <c r="E164" s="42" t="s">
        <v>22</v>
      </c>
      <c r="F164" s="35" t="s">
        <v>33</v>
      </c>
      <c r="G164" s="19"/>
      <c r="H164" s="164">
        <f>H165</f>
        <v>96</v>
      </c>
    </row>
    <row r="165" spans="1:8" ht="13.5" thickBot="1">
      <c r="A165" s="236"/>
      <c r="B165" s="229" t="s">
        <v>95</v>
      </c>
      <c r="C165" s="30" t="s">
        <v>107</v>
      </c>
      <c r="D165" s="53" t="s">
        <v>23</v>
      </c>
      <c r="E165" s="58" t="s">
        <v>22</v>
      </c>
      <c r="F165" s="53" t="s">
        <v>33</v>
      </c>
      <c r="G165" s="71" t="s">
        <v>62</v>
      </c>
      <c r="H165" s="130">
        <v>96</v>
      </c>
    </row>
    <row r="166" spans="1:8" ht="15.75" thickBot="1">
      <c r="A166" s="237"/>
      <c r="B166" s="26" t="s">
        <v>38</v>
      </c>
      <c r="C166" s="6" t="s">
        <v>76</v>
      </c>
      <c r="D166" s="7" t="s">
        <v>74</v>
      </c>
      <c r="E166" s="8" t="s">
        <v>74</v>
      </c>
      <c r="F166" s="7" t="s">
        <v>75</v>
      </c>
      <c r="G166" s="8" t="s">
        <v>75</v>
      </c>
      <c r="H166" s="199">
        <f>H10+H26+H32+H39+H44+H50+H61+H66+H76+H83+H89+H95+H104+H125+H135+H140+H151+H71+H156+H161</f>
        <v>404228.89999999997</v>
      </c>
    </row>
  </sheetData>
  <sheetProtection/>
  <mergeCells count="2">
    <mergeCell ref="B8:H8"/>
    <mergeCell ref="A7:H7"/>
  </mergeCells>
  <printOptions/>
  <pageMargins left="0.6299212598425197" right="0.15748031496062992" top="0.5905511811023623" bottom="0.1968503937007874" header="0.15748031496062992" footer="0.15748031496062992"/>
  <pageSetup fitToHeight="10" horizontalDpi="600" verticalDpi="600" orientation="portrait" paperSize="9" scale="90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TMG1</dc:creator>
  <cp:keywords/>
  <dc:description/>
  <cp:lastModifiedBy>Администрация</cp:lastModifiedBy>
  <cp:lastPrinted>2012-08-15T14:01:13Z</cp:lastPrinted>
  <dcterms:created xsi:type="dcterms:W3CDTF">2007-10-22T07:44:32Z</dcterms:created>
  <dcterms:modified xsi:type="dcterms:W3CDTF">2012-08-23T05:47:15Z</dcterms:modified>
  <cp:category/>
  <cp:version/>
  <cp:contentType/>
  <cp:contentStatus/>
</cp:coreProperties>
</file>