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55" windowHeight="7935" activeTab="0"/>
  </bookViews>
  <sheets>
    <sheet name="Программа развития спорта" sheetId="1" r:id="rId1"/>
  </sheets>
  <definedNames>
    <definedName name="_xlnm.Print_Area" localSheetId="0">'Программа развития спорта'!$A$1:$M$302</definedName>
  </definedNames>
  <calcPr fullCalcOnLoad="1"/>
</workbook>
</file>

<file path=xl/sharedStrings.xml><?xml version="1.0" encoding="utf-8"?>
<sst xmlns="http://schemas.openxmlformats.org/spreadsheetml/2006/main" count="602" uniqueCount="541">
  <si>
    <t xml:space="preserve">Мероприятия на призы Губернатора МО </t>
  </si>
  <si>
    <t>I.</t>
  </si>
  <si>
    <t>II.</t>
  </si>
  <si>
    <t>III.</t>
  </si>
  <si>
    <t>1.</t>
  </si>
  <si>
    <t>1.1.</t>
  </si>
  <si>
    <t>1.2.</t>
  </si>
  <si>
    <t>1.3.</t>
  </si>
  <si>
    <t>1.5.1.</t>
  </si>
  <si>
    <t>1.5.4.</t>
  </si>
  <si>
    <t>2.4.</t>
  </si>
  <si>
    <t>3.</t>
  </si>
  <si>
    <t>3.4.</t>
  </si>
  <si>
    <t>3.5.</t>
  </si>
  <si>
    <t>3.6.</t>
  </si>
  <si>
    <t>4.</t>
  </si>
  <si>
    <t>4.1.</t>
  </si>
  <si>
    <t>4.2.</t>
  </si>
  <si>
    <t>4.3.</t>
  </si>
  <si>
    <t>4.4.</t>
  </si>
  <si>
    <t>4.5.</t>
  </si>
  <si>
    <t>4.6.</t>
  </si>
  <si>
    <t>5.</t>
  </si>
  <si>
    <t>5.1.</t>
  </si>
  <si>
    <t>5.2.</t>
  </si>
  <si>
    <t>5.3.</t>
  </si>
  <si>
    <t>6.</t>
  </si>
  <si>
    <t>6.1.</t>
  </si>
  <si>
    <t>6.1.1.</t>
  </si>
  <si>
    <t>6.1.2.</t>
  </si>
  <si>
    <t>6.2.</t>
  </si>
  <si>
    <t>6.2.1.</t>
  </si>
  <si>
    <t>6.3.</t>
  </si>
  <si>
    <t>6.3.1.</t>
  </si>
  <si>
    <t>6.3.2.</t>
  </si>
  <si>
    <t>7.</t>
  </si>
  <si>
    <t>7.1.</t>
  </si>
  <si>
    <t>7.1.1.</t>
  </si>
  <si>
    <t>7.1.2.</t>
  </si>
  <si>
    <t>7.2.</t>
  </si>
  <si>
    <t>7.2.1.</t>
  </si>
  <si>
    <t>7.2.2.</t>
  </si>
  <si>
    <t>7.3.</t>
  </si>
  <si>
    <t>7.3.1.</t>
  </si>
  <si>
    <t>7.3.2.</t>
  </si>
  <si>
    <t>8.</t>
  </si>
  <si>
    <t>8.1.</t>
  </si>
  <si>
    <t>8.2.</t>
  </si>
  <si>
    <t>8.3.</t>
  </si>
  <si>
    <t>8.4.</t>
  </si>
  <si>
    <t>8.5.</t>
  </si>
  <si>
    <t>8.6.</t>
  </si>
  <si>
    <t>9.</t>
  </si>
  <si>
    <t>3.1.1.</t>
  </si>
  <si>
    <t>3.1.2.</t>
  </si>
  <si>
    <t>4.1.1.</t>
  </si>
  <si>
    <t>4.2.1.</t>
  </si>
  <si>
    <t>4.2.2.</t>
  </si>
  <si>
    <t>4.2.3.</t>
  </si>
  <si>
    <t>4.2.4.</t>
  </si>
  <si>
    <t>5.1.1.</t>
  </si>
  <si>
    <t>5.2.1.</t>
  </si>
  <si>
    <t>5.2.2.</t>
  </si>
  <si>
    <t>6.2.2.</t>
  </si>
  <si>
    <t>6.2.3.</t>
  </si>
  <si>
    <t>6.2.4.</t>
  </si>
  <si>
    <t>Первенство МО по настольному теннису (инвалиды по слуху)</t>
  </si>
  <si>
    <t>6.2.5.</t>
  </si>
  <si>
    <t>Турнир по боулингу (инвалиды по слуху)</t>
  </si>
  <si>
    <t>6.2.6.</t>
  </si>
  <si>
    <t>Открытое Первенство МО по дартсу среди инвалидов</t>
  </si>
  <si>
    <t>6.2.7.</t>
  </si>
  <si>
    <t>6.2.8.</t>
  </si>
  <si>
    <t>Традиционный турнир по шахматам среди инвалидов ВОС, ВОГ, ВОИ</t>
  </si>
  <si>
    <t>Товарищеская встреча по быстрым шахматам среди клубов инвалидов городов Северного округа МО</t>
  </si>
  <si>
    <t>6.2.9.</t>
  </si>
  <si>
    <t>Личный Чемпионат МО по шахматам (инвалиды по зрению)</t>
  </si>
  <si>
    <t>6.2.10.</t>
  </si>
  <si>
    <t>6.2.11.</t>
  </si>
  <si>
    <t>Первенство спортивных клубов инвалидов МО</t>
  </si>
  <si>
    <t>6.2.12.</t>
  </si>
  <si>
    <t>Спартакиада МО среди инвалидов</t>
  </si>
  <si>
    <t>6.2.13.</t>
  </si>
  <si>
    <t>6.3.3.</t>
  </si>
  <si>
    <t>Международный слет глухих туристов (Украина, крым)</t>
  </si>
  <si>
    <t>6.3.4.</t>
  </si>
  <si>
    <t>6.3.5.</t>
  </si>
  <si>
    <t>6.3.6.</t>
  </si>
  <si>
    <t>8.1.1.</t>
  </si>
  <si>
    <t>8.1.2.</t>
  </si>
  <si>
    <t>8.1.3.</t>
  </si>
  <si>
    <t>8.2.1.</t>
  </si>
  <si>
    <t>Чемпионат и первенство МО (р/управлемые)</t>
  </si>
  <si>
    <t>Кубок МО</t>
  </si>
  <si>
    <t>Чемпионат и первенство России</t>
  </si>
  <si>
    <t>Областные соревнования кинологических расчетов</t>
  </si>
  <si>
    <t>8.2.2.</t>
  </si>
  <si>
    <t>Чемпионат Москвы ОКД и ЗКС</t>
  </si>
  <si>
    <t>8.2.3.</t>
  </si>
  <si>
    <t>8.2.4.</t>
  </si>
  <si>
    <t>Соревнования  "Золотой ошейник" на призы мэра Москвы</t>
  </si>
  <si>
    <t>8.2.5.</t>
  </si>
  <si>
    <t>Международные соревнования "Евразия"</t>
  </si>
  <si>
    <t>9.1.</t>
  </si>
  <si>
    <t>9.1.1.</t>
  </si>
  <si>
    <t>9.1.2.</t>
  </si>
  <si>
    <t>Подмосковный фестиваль бега</t>
  </si>
  <si>
    <t>9.1.3.</t>
  </si>
  <si>
    <t>9.1.4.</t>
  </si>
  <si>
    <t>9.1.5.</t>
  </si>
  <si>
    <t>Лесной марафон "Белочка"</t>
  </si>
  <si>
    <t>9.1.6.</t>
  </si>
  <si>
    <t>Чемпионат МО по горному бегу</t>
  </si>
  <si>
    <t>9.1.8.</t>
  </si>
  <si>
    <t>9.1.9.</t>
  </si>
  <si>
    <t>Всероссийские соревнования "Кросс Наций"</t>
  </si>
  <si>
    <t>Легкоатлетическая эстафета, посвященная памяти Героя СССР З. Космодемьянской и Героя России Веры Волошиной (д. Петрищево)</t>
  </si>
  <si>
    <t>9.1.7.</t>
  </si>
  <si>
    <t>9.1.10.</t>
  </si>
  <si>
    <t>9.1.11.</t>
  </si>
  <si>
    <t>9.1.12.</t>
  </si>
  <si>
    <t>9.1.13.</t>
  </si>
  <si>
    <t>9.1.14.</t>
  </si>
  <si>
    <t>10.</t>
  </si>
  <si>
    <t>10.1.</t>
  </si>
  <si>
    <t>10.1.1.</t>
  </si>
  <si>
    <t>10.1.3.</t>
  </si>
  <si>
    <t>10.1.2.</t>
  </si>
  <si>
    <t>10.2.</t>
  </si>
  <si>
    <t>10.2.1.</t>
  </si>
  <si>
    <t>10.2.2.</t>
  </si>
  <si>
    <t xml:space="preserve"> Кубок Федерации лыжных гонок Московской области</t>
  </si>
  <si>
    <t>10.2.3.</t>
  </si>
  <si>
    <t>Первенство МО среди юношей и девушек</t>
  </si>
  <si>
    <t>10.2.4.</t>
  </si>
  <si>
    <t>Командное первенство МО среди городов</t>
  </si>
  <si>
    <t>10.2.5.</t>
  </si>
  <si>
    <t>Первенство МО по лыжным гонкам - эстафеты</t>
  </si>
  <si>
    <t>10.2.6.</t>
  </si>
  <si>
    <t>Соревнования "Осенний кросс"</t>
  </si>
  <si>
    <t>10.2.7.</t>
  </si>
  <si>
    <t>Кубок МО по лыжным гонкам</t>
  </si>
  <si>
    <t>10.2.8.</t>
  </si>
  <si>
    <t>Традиционная Манжосовская Новогодняя лыжная гонка</t>
  </si>
  <si>
    <t>10.3.</t>
  </si>
  <si>
    <t>10.3.1.</t>
  </si>
  <si>
    <t>10.3.2.</t>
  </si>
  <si>
    <t>10.3.3.</t>
  </si>
  <si>
    <t>10.3.4.</t>
  </si>
  <si>
    <t>10.3.5.</t>
  </si>
  <si>
    <t>10.3.6.</t>
  </si>
  <si>
    <t>Финал Кубка России по лыжным гонкам</t>
  </si>
  <si>
    <t>Первенство ЦФО России по лыжным гонкам</t>
  </si>
  <si>
    <t>Международные соревнования по лыжным гонкам "Праздник Севера"</t>
  </si>
  <si>
    <t xml:space="preserve">Первенство России по лыжероллерам среди взрослых и юниоров </t>
  </si>
  <si>
    <t>7.1.3.</t>
  </si>
  <si>
    <t>7.1.4.</t>
  </si>
  <si>
    <t>7.1.5.</t>
  </si>
  <si>
    <t>7.1.6.</t>
  </si>
  <si>
    <t>7.1.7.</t>
  </si>
  <si>
    <t>7.1.8.</t>
  </si>
  <si>
    <t>11.</t>
  </si>
  <si>
    <t>12.</t>
  </si>
  <si>
    <t>12.1.</t>
  </si>
  <si>
    <t>12.1.1.</t>
  </si>
  <si>
    <t>12.1.2.</t>
  </si>
  <si>
    <t>12.1.3.</t>
  </si>
  <si>
    <t>Международная парусная регата "Sweet regata"</t>
  </si>
  <si>
    <t>Регата "Белый треугольник"</t>
  </si>
  <si>
    <t>Первенство Москвы среди младших групп</t>
  </si>
  <si>
    <t>Первенство Москвы среди старших групп</t>
  </si>
  <si>
    <t>Первенство Московской области по парусному спорту среди юношей</t>
  </si>
  <si>
    <t>Геленджикская регата</t>
  </si>
  <si>
    <t>12.1.4.</t>
  </si>
  <si>
    <t>12.1.5.</t>
  </si>
  <si>
    <t>12.1.6.</t>
  </si>
  <si>
    <t>12.1.7.</t>
  </si>
  <si>
    <t>12.1.8.</t>
  </si>
  <si>
    <t>12.1.9.</t>
  </si>
  <si>
    <t>12.1.10.</t>
  </si>
  <si>
    <t>12.1.11.</t>
  </si>
  <si>
    <t>"Осенние старты"</t>
  </si>
  <si>
    <t>Кубок России по парусному спорту в классе Кадет, Оптимист, Луч-м</t>
  </si>
  <si>
    <t>13.</t>
  </si>
  <si>
    <t>13.1.</t>
  </si>
  <si>
    <t>13.1.1.</t>
  </si>
  <si>
    <t>13.2.</t>
  </si>
  <si>
    <t>13.2.1.</t>
  </si>
  <si>
    <t xml:space="preserve">Первенство МО по самбо  </t>
  </si>
  <si>
    <t>13.2.2.</t>
  </si>
  <si>
    <t>Кубок МО по самбо среди юношей и юниоров</t>
  </si>
  <si>
    <t>13.2.3.</t>
  </si>
  <si>
    <t>Открытый турнир по самбо МО</t>
  </si>
  <si>
    <t>14.</t>
  </si>
  <si>
    <t>14.1.</t>
  </si>
  <si>
    <t>14.1.1.</t>
  </si>
  <si>
    <t>14.1.2.</t>
  </si>
  <si>
    <t>15.</t>
  </si>
  <si>
    <t>15.1.</t>
  </si>
  <si>
    <t>15.1.1.</t>
  </si>
  <si>
    <t>16.</t>
  </si>
  <si>
    <t>16.1.</t>
  </si>
  <si>
    <t>16.1.1.</t>
  </si>
  <si>
    <t>Первенство по футболу МО (оргвзнос, судейство)</t>
  </si>
  <si>
    <t>Транспорт на участие в Первенстве МО</t>
  </si>
  <si>
    <t>Страховка участников в Первенстве МО</t>
  </si>
  <si>
    <t>Медикаменты и медицинский осмотр участников Первенства МО</t>
  </si>
  <si>
    <t>Форма и инвентарь для участников в Первенстве МО</t>
  </si>
  <si>
    <t>Питание участников в Первенстве МО</t>
  </si>
  <si>
    <t>17.</t>
  </si>
  <si>
    <t>17.1.</t>
  </si>
  <si>
    <t>17.1.2.</t>
  </si>
  <si>
    <t>18.</t>
  </si>
  <si>
    <t>18.1.</t>
  </si>
  <si>
    <t>18.1.1.</t>
  </si>
  <si>
    <t>18.1.2.</t>
  </si>
  <si>
    <t>18.2.</t>
  </si>
  <si>
    <t>18.2.1.</t>
  </si>
  <si>
    <t>18.2.2.</t>
  </si>
  <si>
    <t>18.2.3.</t>
  </si>
  <si>
    <t>19.</t>
  </si>
  <si>
    <t>19.1.</t>
  </si>
  <si>
    <t>19.1.2.</t>
  </si>
  <si>
    <t>19.1.3.</t>
  </si>
  <si>
    <t>19.1.4.</t>
  </si>
  <si>
    <t>19.1.5.</t>
  </si>
  <si>
    <t>19.1.6.</t>
  </si>
  <si>
    <t>19.1.7.</t>
  </si>
  <si>
    <t>19.1.8.</t>
  </si>
  <si>
    <t>19.1.9.</t>
  </si>
  <si>
    <t>19.2.</t>
  </si>
  <si>
    <t>19.2.1.</t>
  </si>
  <si>
    <t>19.2.1.1.</t>
  </si>
  <si>
    <t>19.2.1.2.</t>
  </si>
  <si>
    <t>19.2.1.3.</t>
  </si>
  <si>
    <t>19.2.2.</t>
  </si>
  <si>
    <t>19.2.2.1.</t>
  </si>
  <si>
    <t>19.2.2.2.</t>
  </si>
  <si>
    <t>Личное первенство МО по шахматам среди ветеранов</t>
  </si>
  <si>
    <t>Чемпионат России по шахматам среди ветеранов</t>
  </si>
  <si>
    <t xml:space="preserve"> Летняя Спартакиада учащихся МО </t>
  </si>
  <si>
    <t xml:space="preserve"> Зимняя Спартакиада учащихся МО </t>
  </si>
  <si>
    <t>№ п/п</t>
  </si>
  <si>
    <t>Шахматы</t>
  </si>
  <si>
    <t>Традиционный легкоатлетический пробег памяти инженера-космонавта В.И. Пацаева</t>
  </si>
  <si>
    <t>Лыжные гонки</t>
  </si>
  <si>
    <t>ИТОГО:</t>
  </si>
  <si>
    <t>Городской бюджет</t>
  </si>
  <si>
    <t>Спортивно-массовая работа</t>
  </si>
  <si>
    <t>Спартакиада среди руководителей предприятий г. Долгопрудный</t>
  </si>
  <si>
    <t>Футбол</t>
  </si>
  <si>
    <t>Реклама и фотоуслуги</t>
  </si>
  <si>
    <t>Первенство города по стритболу среди городских команд</t>
  </si>
  <si>
    <t>Волейбол</t>
  </si>
  <si>
    <t>Аренда зала</t>
  </si>
  <si>
    <t>Хоккей</t>
  </si>
  <si>
    <t>Легкая атлетика</t>
  </si>
  <si>
    <t>Первенство г. Долгопрудный по лыжным гонкам</t>
  </si>
  <si>
    <t>"Закрытие зимнего сезона" памяти В. Фирсова</t>
  </si>
  <si>
    <t>"Открытие зимнего сезона"</t>
  </si>
  <si>
    <t>Настольный теннис</t>
  </si>
  <si>
    <t>Первенство г. Долгопрудный по настольному теннису</t>
  </si>
  <si>
    <t>Парусный спорт</t>
  </si>
  <si>
    <t>Каратэ-до</t>
  </si>
  <si>
    <t>Армейский рукопашный бой</t>
  </si>
  <si>
    <t>Открытое Первенство г. Долгопрудный по Армейскому рукопашному бою</t>
  </si>
  <si>
    <t>Самбо</t>
  </si>
  <si>
    <t>Первенство г. Долгопрудный по самбо</t>
  </si>
  <si>
    <t>Вольная борьба</t>
  </si>
  <si>
    <t>Авиамодельный спорт</t>
  </si>
  <si>
    <t>Кинологический спорт</t>
  </si>
  <si>
    <t>Личное Первенство г. Долгопрудный по зимнему плаванию и закаливанию</t>
  </si>
  <si>
    <t>Спортивные конкурсы и аттракционы для детей</t>
  </si>
  <si>
    <t>Спорт среди ветеранов</t>
  </si>
  <si>
    <t>Первенство г. Долгопрудный по мини-футболу среди ветеранов</t>
  </si>
  <si>
    <t>Открытый турнир г. Долгопрудный по волейболу среди ветеранов</t>
  </si>
  <si>
    <t>Личное Первенство г. Долгопрудный по классическим шахматам среди ветеранов</t>
  </si>
  <si>
    <t>Пропаганда физической культуры и спорта</t>
  </si>
  <si>
    <t>Городские мероприятия</t>
  </si>
  <si>
    <t>Всего</t>
  </si>
  <si>
    <t>Блиц-турнир по шахматам</t>
  </si>
  <si>
    <t>1.1.1.</t>
  </si>
  <si>
    <t>1.2.1.</t>
  </si>
  <si>
    <t>1.2.2.</t>
  </si>
  <si>
    <t>1.2.3.</t>
  </si>
  <si>
    <t>1.2.4.</t>
  </si>
  <si>
    <t>Массовая летняя Спартакиада среди населения МО на призы Губернатора МО</t>
  </si>
  <si>
    <t>1.4.</t>
  </si>
  <si>
    <t>Зимняя Спартакиада среди трудовых коллективов предприятий и учреждений г. Долгопрудный</t>
  </si>
  <si>
    <t>Летняя Спартакиада среди трудовых коллективов предприятий и учреждений г. Долгопрудный</t>
  </si>
  <si>
    <t>Спартакиада силовых структур г. Долгопрудный</t>
  </si>
  <si>
    <t>1.3.1.</t>
  </si>
  <si>
    <t>Турнир по волейболу среди общеобразовательных учреждений</t>
  </si>
  <si>
    <t>1.3.2.</t>
  </si>
  <si>
    <t>1.4.1.</t>
  </si>
  <si>
    <t>1.4.2.</t>
  </si>
  <si>
    <t>2.1.</t>
  </si>
  <si>
    <t>2.1.1.</t>
  </si>
  <si>
    <t>1.5.</t>
  </si>
  <si>
    <t>1.6.</t>
  </si>
  <si>
    <t>1.5.2.</t>
  </si>
  <si>
    <t>1.6.2.</t>
  </si>
  <si>
    <t>Стритбол</t>
  </si>
  <si>
    <t>1.6.1.</t>
  </si>
  <si>
    <t>1.7.</t>
  </si>
  <si>
    <t>2.2.</t>
  </si>
  <si>
    <t>2.3.</t>
  </si>
  <si>
    <t>Инваспорт</t>
  </si>
  <si>
    <t xml:space="preserve">Учебно-тренировочные сборы и участие во Всероссийских соревнованиях по лыжероллерам г. Воронеж </t>
  </si>
  <si>
    <t>2.</t>
  </si>
  <si>
    <t>1.8.</t>
  </si>
  <si>
    <t>3.1.</t>
  </si>
  <si>
    <t>3.2.</t>
  </si>
  <si>
    <t>3.3.</t>
  </si>
  <si>
    <t>Турнир по мини-футболу на Кубок Губернатора МО среди мужских команд Администраций муниципальных образований МО</t>
  </si>
  <si>
    <t>Городские соревнования "Веселые старты" среди школьных команд</t>
  </si>
  <si>
    <t>Областные и российские мероприятия</t>
  </si>
  <si>
    <t xml:space="preserve"> Изготовление рекламной продукции</t>
  </si>
  <si>
    <t>Банеры</t>
  </si>
  <si>
    <t>Рекламные щиты</t>
  </si>
  <si>
    <t>Рекламная атрибутика: вымпела, значки, брелки, шарфы, повязки, банданы</t>
  </si>
  <si>
    <t>Рекламная полиграфическая продукция: календари, брошюры, плакаты, фотостенды</t>
  </si>
  <si>
    <t>Создание интернет-сайта "Спортивный Долгопрудный"</t>
  </si>
  <si>
    <t>3.2.1.</t>
  </si>
  <si>
    <t>3.2.2.</t>
  </si>
  <si>
    <t>3.2.3.</t>
  </si>
  <si>
    <t>3.2.4.</t>
  </si>
  <si>
    <t xml:space="preserve">Зимнее плавание </t>
  </si>
  <si>
    <t>Участие в областных мероприятиях</t>
  </si>
  <si>
    <t>2.2.1.</t>
  </si>
  <si>
    <t>2.2.2.</t>
  </si>
  <si>
    <t>Открытое первенство МО по вольной борьбе среди юниоров</t>
  </si>
  <si>
    <t>Кубок МО по вольной борьбе среди юношей и юниоров</t>
  </si>
  <si>
    <t>Участие в областных и всероссийских мероприятиях</t>
  </si>
  <si>
    <t>Всероссийский юношеский Фестиваль по вольной борьбе памяти И. Ярыгина</t>
  </si>
  <si>
    <t>Лично-командные соревнования по зимнему плаванию и закаливанию МО</t>
  </si>
  <si>
    <t>Участие в областных, всероссийских и международных мероприятиях</t>
  </si>
  <si>
    <t>Чемпионат России каратэ-до Сито-рю</t>
  </si>
  <si>
    <t>Учебно-тренировочный сбор</t>
  </si>
  <si>
    <t>Открытое Первенство г.о. Балашиха по каратэ-до среди детей и кадетов</t>
  </si>
  <si>
    <t>Чемпионат мира по каратэ-до WUKO, WKF</t>
  </si>
  <si>
    <t>Международный семинар по каратэ-до Сито-рю Сито-кай</t>
  </si>
  <si>
    <t>Международный турнир по каратэ-до Сито-рю Сито-кай</t>
  </si>
  <si>
    <t>Чемпионат Европы по каратэ-до Сито-рю Сито-кай</t>
  </si>
  <si>
    <t xml:space="preserve">Кубок Главы Щелковского муниципального района по каратэ-до Сито-рю </t>
  </si>
  <si>
    <t>Международный турнир на Кубок Губернатора МО по АРБ</t>
  </si>
  <si>
    <t>Зимняя Спартакиада призывной и допризывной молодежи на приз Губернатора МО</t>
  </si>
  <si>
    <t>Зимняя городская Спартакиада призывной и допризывной молодежи</t>
  </si>
  <si>
    <t>Летняя городская Спартакиада призывной и допризывной молодежи</t>
  </si>
  <si>
    <t xml:space="preserve">Турнир по мини-футболу на снегу среди школьных команд </t>
  </si>
  <si>
    <t>Кубок Губернатора МО по спортивному ориентированию</t>
  </si>
  <si>
    <t>Кубок Губернатора МО по стритболу (зональные и финальные соревнования)</t>
  </si>
  <si>
    <t>Всероссийская массовая лыжная гонка "Лыжня России"</t>
  </si>
  <si>
    <t>Приоритетные региональные спортивные мероприятия МО</t>
  </si>
  <si>
    <t>Областные комплексные спортивно-массовые мероприятия</t>
  </si>
  <si>
    <t>Фестиваль спорта среди многодетных семей МО</t>
  </si>
  <si>
    <t>Фестиваль спортивных семей МО</t>
  </si>
  <si>
    <t>Спортивное ориентирование</t>
  </si>
  <si>
    <t>Региональные и всероссийские мероприятия</t>
  </si>
  <si>
    <t>Межрегиональный юношеский турнир по АРБ "Витязи Подмосковья"</t>
  </si>
  <si>
    <t>Спортивно-массовые мероприятия с организациями и предприятиями города</t>
  </si>
  <si>
    <t>Спортивно-массовые мероприятия с учебными заведениями города</t>
  </si>
  <si>
    <t>Участие в спортивно-массовых мероприятиях среди детей и подростков</t>
  </si>
  <si>
    <t>6-й детский лыжный фестиваль "Крещенские морозы"</t>
  </si>
  <si>
    <t xml:space="preserve">Турнир по футболу "Кожаный мяч" (зональные и финальные соревнования)  </t>
  </si>
  <si>
    <t xml:space="preserve"> Финальные командные соревнования МО по шахматам на приз "Белая ладья" </t>
  </si>
  <si>
    <t>Соревнования по футболу "Подмосковная надежда" (зональные и финальные соревнования)</t>
  </si>
  <si>
    <t>Городские физкультурно-оздоровительные и спортивные мероприятия  в летний период</t>
  </si>
  <si>
    <t>Городские соревнования "Папа, мама, я - спортивная семья" (2 этапа)</t>
  </si>
  <si>
    <t>Физкультурно-спортивные мероприятия социальной направленности</t>
  </si>
  <si>
    <t>Участие в региональных и областных  спортивно-массовых мероприятиях</t>
  </si>
  <si>
    <t>Первенство МО среди юношей и юниоров по АРБ</t>
  </si>
  <si>
    <t>Городские соревнования по авиамодельному спорту</t>
  </si>
  <si>
    <t>Участие во всероссийских и международных мероприятиях</t>
  </si>
  <si>
    <t>Этап Кубка Европы (Чехия)</t>
  </si>
  <si>
    <t xml:space="preserve">Открытое первенство МО по вольной борьбе </t>
  </si>
  <si>
    <t>Спартакиада среди инвалидов (дартс, шахматы, настольный теннис, стритбол)</t>
  </si>
  <si>
    <t>Культурно-спортивный праздник, посвященный декаде инвалидов</t>
  </si>
  <si>
    <t>Туристический фестиваль "Встреча друзей. Зима 2009" (инвалиды по слуху)</t>
  </si>
  <si>
    <t>Первенство МО по волейболу среди инвалидов по слуху</t>
  </si>
  <si>
    <t>19.1.1.</t>
  </si>
  <si>
    <t>Издание книги о спорте в г. Долгопрудном</t>
  </si>
  <si>
    <t>Летняя Спартакиада призывной и допризывной молодежи на призы Губернатора МО</t>
  </si>
  <si>
    <t>7.4.</t>
  </si>
  <si>
    <t>7.4.1.</t>
  </si>
  <si>
    <t>7.4.2.</t>
  </si>
  <si>
    <t>7.4.3.</t>
  </si>
  <si>
    <t>Открытый Фестиваль спорта инвалидов с ПОДа, по зрению, по слуху</t>
  </si>
  <si>
    <t>к решению Совета депутатов</t>
  </si>
  <si>
    <t>Мероприятия по видам спорта</t>
  </si>
  <si>
    <t>Кубок Губернатора МО по гандболу среди команд юношей (зональные и финальные соревнования)</t>
  </si>
  <si>
    <t>Первенство Московской области по спортивному ориентированию</t>
  </si>
  <si>
    <t>14.1.3.</t>
  </si>
  <si>
    <t>Физкультурно-спортивный праздник для учащихся воскресных школ МО</t>
  </si>
  <si>
    <t>Турнир по футболу на Кубок В.Г. Шахиджанова</t>
  </si>
  <si>
    <t>4.7.</t>
  </si>
  <si>
    <t>Спортивные мероприятия на дворовых площадках</t>
  </si>
  <si>
    <t>Международный космический марафон. Чемпионат МО на призы Губернатора МО по легкой атлетике</t>
  </si>
  <si>
    <t>Турнир "Мини-футбол в школу"  среди команд общеобразовательных школ МО на призы Губернатора МО (городские, зональные и финальные соревнования)</t>
  </si>
  <si>
    <t>Спартакиады России (3-й этап - областные соревнования)</t>
  </si>
  <si>
    <t>Фестиваль туристских семей</t>
  </si>
  <si>
    <t>Открытый детский турнир по вольной борьбе</t>
  </si>
  <si>
    <t>17.1.1.</t>
  </si>
  <si>
    <t>Целевые средства</t>
  </si>
  <si>
    <t xml:space="preserve">Первенство МО по мини-футболу среди детских, подростковых и юношеских команд </t>
  </si>
  <si>
    <t>Московский международный марафон мира</t>
  </si>
  <si>
    <t>Учебно-тренировочные сборы</t>
  </si>
  <si>
    <t>11.1.</t>
  </si>
  <si>
    <t>3.7.</t>
  </si>
  <si>
    <t>Городские соревнования по футболу "Кожаный мяч"</t>
  </si>
  <si>
    <t>16.1.2.</t>
  </si>
  <si>
    <t>16.1.3.</t>
  </si>
  <si>
    <t>16.1.4.</t>
  </si>
  <si>
    <t>16.1.5.</t>
  </si>
  <si>
    <t>16.1.6.</t>
  </si>
  <si>
    <t>16.1.7.</t>
  </si>
  <si>
    <t>3.2.5.</t>
  </si>
  <si>
    <t>Открытый лично-командный Чемпионат МО по спортивному зимнему плаванию</t>
  </si>
  <si>
    <t>Лично-командный Чемпионат МО по шахматам среди инвалидов с ПОДа и ОЗ</t>
  </si>
  <si>
    <t>Турнир по волейболу среди инвалидов по слуху, посвященный памяти П.И. Леонтьева</t>
  </si>
  <si>
    <t>"Открытие парусного сезона " г. Москвы</t>
  </si>
  <si>
    <t>"Закрытие парусного сезона" г. Москвы</t>
  </si>
  <si>
    <t>Открытое первенство Дмитровского муниципального района по легкой атлетике</t>
  </si>
  <si>
    <t>9.1.15.</t>
  </si>
  <si>
    <t>Создание музея спортивной славы г. Долгопрудного</t>
  </si>
  <si>
    <t>Создание экспозиции</t>
  </si>
  <si>
    <t>Закупка оборудования</t>
  </si>
  <si>
    <t>2.1.2.</t>
  </si>
  <si>
    <t>Электромонтажные работы</t>
  </si>
  <si>
    <t>2.1.3.</t>
  </si>
  <si>
    <t>Приобретение экспонатов</t>
  </si>
  <si>
    <t>Международная юношеская парусная регата</t>
  </si>
  <si>
    <t>Соревнования по спортивному ориентированию "Московский компас"</t>
  </si>
  <si>
    <t>Всероссийские соревнования по спортивному ориентированию "Российский азимут"</t>
  </si>
  <si>
    <t>4.8.</t>
  </si>
  <si>
    <t>4.9.</t>
  </si>
  <si>
    <t>4.10.</t>
  </si>
  <si>
    <t>7.2.3.</t>
  </si>
  <si>
    <t>7.2.4.</t>
  </si>
  <si>
    <t>7.2.5.</t>
  </si>
  <si>
    <t>7.2.6.</t>
  </si>
  <si>
    <t>7.2.7.</t>
  </si>
  <si>
    <t>7.2.8.</t>
  </si>
  <si>
    <t>7.2.9.</t>
  </si>
  <si>
    <t>7.2.10.</t>
  </si>
  <si>
    <t>3.2.6.</t>
  </si>
  <si>
    <t>3.2.7.</t>
  </si>
  <si>
    <t>3.2.8.</t>
  </si>
  <si>
    <t>Открытый чемпионат г. Долгопрудного по ОКД и ЗКС</t>
  </si>
  <si>
    <t>Чемпионат России по аджилити</t>
  </si>
  <si>
    <t>Чемпионат России по обидиенс</t>
  </si>
  <si>
    <t>Проведение российских соревнований</t>
  </si>
  <si>
    <t>8.3.1.</t>
  </si>
  <si>
    <t>8.3.2.</t>
  </si>
  <si>
    <t>Чемпионат России по общему курсу дрессировки и защитно-караульной службе</t>
  </si>
  <si>
    <t>3.8.</t>
  </si>
  <si>
    <t>Турнир по баскетболу среди юношей</t>
  </si>
  <si>
    <t>Всего:</t>
  </si>
  <si>
    <t>предпринимательская и иная приносящая доход деятельность</t>
  </si>
  <si>
    <t>Объем финансирования (тыс. руб.)</t>
  </si>
  <si>
    <t>2009 год</t>
  </si>
  <si>
    <t>2010 год</t>
  </si>
  <si>
    <t>2011 год</t>
  </si>
  <si>
    <t>Наименование мероприятий</t>
  </si>
  <si>
    <t>"Новый год"</t>
  </si>
  <si>
    <t>"Широкая Масленица"</t>
  </si>
  <si>
    <t xml:space="preserve">"День Победы" </t>
  </si>
  <si>
    <t>"День защиты детей"</t>
  </si>
  <si>
    <t>"День физкультурника"</t>
  </si>
  <si>
    <t>"День города"</t>
  </si>
  <si>
    <t>"Спорт против наркотиков"</t>
  </si>
  <si>
    <t>Парусная регата</t>
  </si>
  <si>
    <t>Турнир по волейболу среди городских команд</t>
  </si>
  <si>
    <t>Проведение соревнований на Кубок Главы г. Долгопрудный</t>
  </si>
  <si>
    <t>по мини-футболу среди общеобразовательных учреждений</t>
  </si>
  <si>
    <t>по мини-футболу среди ветеранов старше 40 лет</t>
  </si>
  <si>
    <t>по боксу</t>
  </si>
  <si>
    <t>по каратэ-до Сито-рю Сито-кай</t>
  </si>
  <si>
    <t>по кинологическим видам спорта</t>
  </si>
  <si>
    <t>по быстрым шахматам среди инвалидов</t>
  </si>
  <si>
    <t>по самбо</t>
  </si>
  <si>
    <t>по авиамодельному спорту</t>
  </si>
  <si>
    <t>по настольному теннису</t>
  </si>
  <si>
    <t>по стритболу</t>
  </si>
  <si>
    <t>Проведение городских фестивалей по видам спорта</t>
  </si>
  <si>
    <t>единоборств</t>
  </si>
  <si>
    <t>силовых видов спорта</t>
  </si>
  <si>
    <t>экстремальных видов спорта (роликовые коньки, БМХ, скейтборд)</t>
  </si>
  <si>
    <t>Проведение городских открытых турниров</t>
  </si>
  <si>
    <t>посвященный Дню Космонавтики</t>
  </si>
  <si>
    <t>по пляжному волейболу</t>
  </si>
  <si>
    <t>Участие в Чемпионате МО по волейболу среди мужских команд</t>
  </si>
  <si>
    <t xml:space="preserve">2008-2009 гг. 1 лига 2 круг </t>
  </si>
  <si>
    <t xml:space="preserve">2009-2010 гг. 1 лига 1 круг </t>
  </si>
  <si>
    <t xml:space="preserve">2009-2010 гг. 1 лига 2 круг </t>
  </si>
  <si>
    <t xml:space="preserve">2010-2011 гг. 1 лига 1 круг </t>
  </si>
  <si>
    <t xml:space="preserve">2010-2011 гг. 1 лига 2 круг </t>
  </si>
  <si>
    <t xml:space="preserve">2011-2012 гг. 1 лига 1 круг </t>
  </si>
  <si>
    <t>Заявочный взнос</t>
  </si>
  <si>
    <t>Участие в международных турнирах</t>
  </si>
  <si>
    <t>по русскому бильярду среди инвалидов по слуху (Республика Беларусь)</t>
  </si>
  <si>
    <t>по бильярду среди инвалидов по слуху (Республика Беларусь)</t>
  </si>
  <si>
    <t>по теннису на колясках среди инвалидов с ПОДа (ЮАР)</t>
  </si>
  <si>
    <t>по теннису на колясках среди инвалидов с ПОДа (Словакия)</t>
  </si>
  <si>
    <t>по теннису на колясках среди инвалидов с ПОДа (Чехия)</t>
  </si>
  <si>
    <t>Проведение открытых соревнований</t>
  </si>
  <si>
    <t>пар на защитно-караульную службу "Догродео"</t>
  </si>
  <si>
    <t>по троеборью</t>
  </si>
  <si>
    <t>Участие в пробегах</t>
  </si>
  <si>
    <t xml:space="preserve">памяти ЗМС С. Ржищина </t>
  </si>
  <si>
    <t>посвященный Дню Победы</t>
  </si>
  <si>
    <t>"Кремлевская миля"</t>
  </si>
  <si>
    <t>"Рубеж Славы", посвященный битве под Москвой</t>
  </si>
  <si>
    <t>"Семь холмов"</t>
  </si>
  <si>
    <t>"Беги и улыбайся"</t>
  </si>
  <si>
    <t xml:space="preserve">Новогодний </t>
  </si>
  <si>
    <t>памяти академика В.И. Векслера</t>
  </si>
  <si>
    <t>Кубок России по лыжным гонкам (3 этапа)</t>
  </si>
  <si>
    <t>Проведение городских массовых физкультурно-спортивных праздников</t>
  </si>
  <si>
    <t>Проведение городских турниров по хоккею с шайбой</t>
  </si>
  <si>
    <t xml:space="preserve">"Ветераны вперед" </t>
  </si>
  <si>
    <t>посвященный Дню защитника Отечества</t>
  </si>
  <si>
    <t>Проведение личного первенства г. Долгопрудный</t>
  </si>
  <si>
    <t>по быстрым шахматам</t>
  </si>
  <si>
    <t>по классическим шахматам</t>
  </si>
  <si>
    <t>Участие в Первенстве Московской области</t>
  </si>
  <si>
    <t>по быстрым шахматам среди мужчин и ветеранов</t>
  </si>
  <si>
    <t>среди мужчин</t>
  </si>
  <si>
    <t>по шахматам среди городов и районов</t>
  </si>
  <si>
    <t>Дворовый спорт - мероприятия "Спорт в каждый двор"
Проведение турниров</t>
  </si>
  <si>
    <t>по хоккею с шайбой среди детей</t>
  </si>
  <si>
    <t>по футболу "Детская лига дворового футбола" (до 17 лет)</t>
  </si>
  <si>
    <t>по футболу "Лига дворового футбола" (свыше 17 лет)</t>
  </si>
  <si>
    <t>по настольному теннису на спортплощадках города</t>
  </si>
  <si>
    <t>по волейболу на спортплощадках города</t>
  </si>
  <si>
    <t>по мини-футболу между территориальными округами</t>
  </si>
  <si>
    <t>по стритболу между территориальными округами</t>
  </si>
  <si>
    <t>по волейболу и пионерболу между территориальными округами</t>
  </si>
  <si>
    <t>Приложение №1</t>
  </si>
  <si>
    <t>Перечень мероприятий муниципальной программы "Развитие физической культуры и спорта в г. Долгопрудном                                                        на 2009-2011гг."</t>
  </si>
  <si>
    <t>от 25 мая 2009г. №32-нр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</si>
</sst>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1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10"/>
      <name val="Arial"/>
      <family val="2"/>
    </font>
    <font>
      <b/>
      <sz val="12"/>
      <name val="Arial Cyr"/>
      <family val="0"/>
    </font>
    <font>
      <sz val="9"/>
      <name val="Arial Cyr"/>
      <family val="0"/>
    </font>
    <font>
      <b/>
      <sz val="11"/>
      <name val="Arial Cyr"/>
      <family val="0"/>
    </font>
    <font>
      <b/>
      <i/>
      <sz val="11"/>
      <name val="Arial Cyr"/>
      <family val="0"/>
    </font>
    <font>
      <sz val="10.5"/>
      <name val="Arial Cyr"/>
      <family val="0"/>
    </font>
    <font>
      <b/>
      <sz val="11"/>
      <color indexed="8"/>
      <name val="Arial Cyr"/>
      <family val="0"/>
    </font>
    <font>
      <sz val="11"/>
      <color indexed="8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3" fillId="0" borderId="1" xfId="0" applyFont="1" applyFill="1" applyBorder="1" applyAlignment="1">
      <alignment wrapText="1"/>
    </xf>
    <xf numFmtId="2" fontId="3" fillId="0" borderId="1" xfId="0" applyNumberFormat="1" applyFont="1" applyFill="1" applyBorder="1" applyAlignment="1">
      <alignment wrapText="1"/>
    </xf>
    <xf numFmtId="49" fontId="0" fillId="0" borderId="1" xfId="0" applyNumberFormat="1" applyFont="1" applyFill="1" applyBorder="1" applyAlignment="1">
      <alignment horizontal="right" wrapText="1"/>
    </xf>
    <xf numFmtId="49" fontId="3" fillId="0" borderId="1" xfId="0" applyNumberFormat="1" applyFont="1" applyFill="1" applyBorder="1" applyAlignment="1">
      <alignment horizontal="right" wrapText="1"/>
    </xf>
    <xf numFmtId="2" fontId="3" fillId="0" borderId="0" xfId="0" applyNumberFormat="1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49" fontId="6" fillId="0" borderId="1" xfId="0" applyNumberFormat="1" applyFont="1" applyFill="1" applyBorder="1" applyAlignment="1">
      <alignment horizontal="right" wrapText="1"/>
    </xf>
    <xf numFmtId="0" fontId="0" fillId="0" borderId="1" xfId="0" applyFont="1" applyFill="1" applyBorder="1" applyAlignment="1">
      <alignment wrapText="1"/>
    </xf>
    <xf numFmtId="2" fontId="0" fillId="0" borderId="1" xfId="0" applyNumberFormat="1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2" fontId="2" fillId="0" borderId="1" xfId="0" applyNumberFormat="1" applyFont="1" applyFill="1" applyBorder="1" applyAlignment="1">
      <alignment wrapText="1"/>
    </xf>
    <xf numFmtId="49" fontId="8" fillId="0" borderId="1" xfId="0" applyNumberFormat="1" applyFont="1" applyFill="1" applyBorder="1" applyAlignment="1">
      <alignment horizontal="right" wrapText="1"/>
    </xf>
    <xf numFmtId="0" fontId="8" fillId="0" borderId="1" xfId="0" applyFont="1" applyFill="1" applyBorder="1" applyAlignment="1">
      <alignment wrapText="1"/>
    </xf>
    <xf numFmtId="2" fontId="8" fillId="0" borderId="1" xfId="0" applyNumberFormat="1" applyFont="1" applyFill="1" applyBorder="1" applyAlignment="1">
      <alignment wrapText="1"/>
    </xf>
    <xf numFmtId="0" fontId="8" fillId="0" borderId="0" xfId="0" applyFont="1" applyFill="1" applyAlignment="1">
      <alignment wrapText="1"/>
    </xf>
    <xf numFmtId="2" fontId="0" fillId="0" borderId="1" xfId="0" applyNumberFormat="1" applyFont="1" applyFill="1" applyBorder="1" applyAlignment="1">
      <alignment wrapText="1"/>
    </xf>
    <xf numFmtId="49" fontId="0" fillId="0" borderId="0" xfId="0" applyNumberFormat="1" applyFill="1" applyAlignment="1">
      <alignment horizontal="right" wrapText="1"/>
    </xf>
    <xf numFmtId="0" fontId="0" fillId="0" borderId="0" xfId="0" applyFill="1" applyAlignment="1">
      <alignment wrapText="1"/>
    </xf>
    <xf numFmtId="2" fontId="6" fillId="0" borderId="0" xfId="0" applyNumberFormat="1" applyFont="1" applyFill="1" applyBorder="1" applyAlignment="1">
      <alignment/>
    </xf>
    <xf numFmtId="2" fontId="0" fillId="0" borderId="0" xfId="0" applyNumberFormat="1" applyFill="1" applyBorder="1" applyAlignment="1">
      <alignment wrapText="1"/>
    </xf>
    <xf numFmtId="2" fontId="0" fillId="0" borderId="0" xfId="0" applyNumberFormat="1" applyFill="1" applyAlignment="1">
      <alignment wrapText="1"/>
    </xf>
    <xf numFmtId="0" fontId="9" fillId="0" borderId="0" xfId="0" applyFont="1" applyFill="1" applyAlignment="1">
      <alignment wrapText="1"/>
    </xf>
    <xf numFmtId="2" fontId="0" fillId="0" borderId="0" xfId="0" applyNumberFormat="1" applyFill="1" applyAlignment="1">
      <alignment/>
    </xf>
    <xf numFmtId="0" fontId="0" fillId="0" borderId="1" xfId="0" applyFill="1" applyBorder="1" applyAlignment="1">
      <alignment wrapText="1"/>
    </xf>
    <xf numFmtId="0" fontId="6" fillId="0" borderId="1" xfId="0" applyNumberFormat="1" applyFont="1" applyFill="1" applyBorder="1" applyAlignment="1">
      <alignment horizontal="center" wrapText="1"/>
    </xf>
    <xf numFmtId="49" fontId="8" fillId="0" borderId="2" xfId="0" applyNumberFormat="1" applyFont="1" applyFill="1" applyBorder="1" applyAlignment="1">
      <alignment horizontal="center" wrapText="1"/>
    </xf>
    <xf numFmtId="0" fontId="8" fillId="0" borderId="2" xfId="0" applyFont="1" applyFill="1" applyBorder="1" applyAlignment="1">
      <alignment wrapText="1"/>
    </xf>
    <xf numFmtId="2" fontId="8" fillId="0" borderId="2" xfId="0" applyNumberFormat="1" applyFont="1" applyFill="1" applyBorder="1" applyAlignment="1">
      <alignment wrapText="1"/>
    </xf>
    <xf numFmtId="49" fontId="7" fillId="0" borderId="1" xfId="0" applyNumberFormat="1" applyFont="1" applyFill="1" applyBorder="1" applyAlignment="1">
      <alignment horizontal="right" wrapText="1"/>
    </xf>
    <xf numFmtId="0" fontId="7" fillId="0" borderId="1" xfId="0" applyFont="1" applyFill="1" applyBorder="1" applyAlignment="1">
      <alignment wrapText="1"/>
    </xf>
    <xf numFmtId="2" fontId="7" fillId="0" borderId="1" xfId="0" applyNumberFormat="1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49" fontId="0" fillId="0" borderId="1" xfId="0" applyNumberFormat="1" applyFont="1" applyFill="1" applyBorder="1" applyAlignment="1">
      <alignment horizontal="right" wrapText="1"/>
    </xf>
    <xf numFmtId="0" fontId="4" fillId="0" borderId="1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6" fillId="0" borderId="1" xfId="0" applyFont="1" applyFill="1" applyBorder="1" applyAlignment="1">
      <alignment wrapText="1"/>
    </xf>
    <xf numFmtId="2" fontId="6" fillId="0" borderId="1" xfId="0" applyNumberFormat="1" applyFont="1" applyFill="1" applyBorder="1" applyAlignment="1">
      <alignment wrapText="1"/>
    </xf>
    <xf numFmtId="0" fontId="6" fillId="0" borderId="0" xfId="0" applyFont="1" applyFill="1" applyAlignment="1">
      <alignment wrapText="1"/>
    </xf>
    <xf numFmtId="0" fontId="0" fillId="0" borderId="1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2" fillId="0" borderId="1" xfId="0" applyFont="1" applyFill="1" applyBorder="1" applyAlignment="1">
      <alignment wrapText="1"/>
    </xf>
    <xf numFmtId="49" fontId="8" fillId="0" borderId="1" xfId="0" applyNumberFormat="1" applyFont="1" applyFill="1" applyBorder="1" applyAlignment="1">
      <alignment horizontal="center" wrapText="1"/>
    </xf>
    <xf numFmtId="49" fontId="3" fillId="0" borderId="3" xfId="0" applyNumberFormat="1" applyFont="1" applyFill="1" applyBorder="1" applyAlignment="1">
      <alignment horizontal="right" wrapText="1"/>
    </xf>
    <xf numFmtId="0" fontId="3" fillId="0" borderId="3" xfId="0" applyFont="1" applyFill="1" applyBorder="1" applyAlignment="1">
      <alignment wrapText="1"/>
    </xf>
    <xf numFmtId="2" fontId="3" fillId="0" borderId="3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49" fontId="0" fillId="0" borderId="2" xfId="0" applyNumberFormat="1" applyFont="1" applyFill="1" applyBorder="1" applyAlignment="1">
      <alignment horizontal="right" wrapText="1"/>
    </xf>
    <xf numFmtId="0" fontId="0" fillId="0" borderId="2" xfId="0" applyFont="1" applyFill="1" applyBorder="1" applyAlignment="1">
      <alignment wrapText="1"/>
    </xf>
    <xf numFmtId="2" fontId="0" fillId="0" borderId="2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horizontal="right" wrapText="1"/>
    </xf>
    <xf numFmtId="49" fontId="0" fillId="0" borderId="1" xfId="0" applyNumberFormat="1" applyFont="1" applyFill="1" applyBorder="1" applyAlignment="1">
      <alignment horizontal="right" vertical="justify" wrapText="1"/>
    </xf>
    <xf numFmtId="0" fontId="0" fillId="0" borderId="1" xfId="0" applyFont="1" applyFill="1" applyBorder="1" applyAlignment="1">
      <alignment vertical="center" wrapText="1"/>
    </xf>
    <xf numFmtId="49" fontId="10" fillId="0" borderId="1" xfId="0" applyNumberFormat="1" applyFont="1" applyFill="1" applyBorder="1" applyAlignment="1">
      <alignment horizontal="right" wrapText="1"/>
    </xf>
    <xf numFmtId="0" fontId="10" fillId="0" borderId="1" xfId="0" applyFont="1" applyFill="1" applyBorder="1" applyAlignment="1">
      <alignment wrapText="1"/>
    </xf>
    <xf numFmtId="2" fontId="10" fillId="0" borderId="1" xfId="0" applyNumberFormat="1" applyFont="1" applyFill="1" applyBorder="1" applyAlignment="1">
      <alignment wrapText="1"/>
    </xf>
    <xf numFmtId="0" fontId="11" fillId="0" borderId="0" xfId="0" applyFont="1" applyFill="1" applyAlignment="1">
      <alignment wrapText="1"/>
    </xf>
    <xf numFmtId="49" fontId="2" fillId="0" borderId="1" xfId="0" applyNumberFormat="1" applyFont="1" applyFill="1" applyBorder="1" applyAlignment="1">
      <alignment horizontal="right" wrapText="1"/>
    </xf>
    <xf numFmtId="49" fontId="0" fillId="0" borderId="0" xfId="0" applyNumberFormat="1" applyFill="1" applyBorder="1" applyAlignment="1">
      <alignment horizontal="right" wrapText="1"/>
    </xf>
    <xf numFmtId="0" fontId="0" fillId="0" borderId="0" xfId="0" applyFill="1" applyBorder="1" applyAlignment="1">
      <alignment wrapText="1"/>
    </xf>
    <xf numFmtId="49" fontId="0" fillId="0" borderId="2" xfId="0" applyNumberFormat="1" applyFill="1" applyBorder="1" applyAlignment="1">
      <alignment horizontal="right" wrapText="1"/>
    </xf>
    <xf numFmtId="0" fontId="0" fillId="0" borderId="2" xfId="0" applyFill="1" applyBorder="1" applyAlignment="1">
      <alignment wrapText="1"/>
    </xf>
    <xf numFmtId="0" fontId="6" fillId="0" borderId="2" xfId="0" applyNumberFormat="1" applyFont="1" applyFill="1" applyBorder="1" applyAlignment="1">
      <alignment horizontal="center" wrapText="1"/>
    </xf>
    <xf numFmtId="2" fontId="0" fillId="0" borderId="4" xfId="0" applyNumberFormat="1" applyFont="1" applyFill="1" applyBorder="1" applyAlignment="1">
      <alignment wrapText="1"/>
    </xf>
    <xf numFmtId="0" fontId="0" fillId="0" borderId="3" xfId="0" applyNumberFormat="1" applyFill="1" applyBorder="1" applyAlignment="1">
      <alignment horizontal="center" wrapText="1"/>
    </xf>
    <xf numFmtId="0" fontId="0" fillId="0" borderId="5" xfId="0" applyBorder="1" applyAlignment="1">
      <alignment wrapText="1"/>
    </xf>
    <xf numFmtId="0" fontId="0" fillId="0" borderId="2" xfId="0" applyBorder="1" applyAlignment="1">
      <alignment wrapText="1"/>
    </xf>
    <xf numFmtId="2" fontId="0" fillId="0" borderId="0" xfId="0" applyNumberFormat="1" applyFill="1" applyAlignment="1">
      <alignment horizontal="right"/>
    </xf>
    <xf numFmtId="0" fontId="0" fillId="0" borderId="0" xfId="0" applyAlignment="1">
      <alignment horizontal="right"/>
    </xf>
    <xf numFmtId="2" fontId="6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6" fillId="0" borderId="4" xfId="0" applyNumberFormat="1" applyFont="1" applyFill="1" applyBorder="1" applyAlignment="1">
      <alignment horizontal="center" wrapText="1"/>
    </xf>
    <xf numFmtId="0" fontId="0" fillId="0" borderId="6" xfId="0" applyFill="1" applyBorder="1" applyAlignment="1">
      <alignment wrapText="1"/>
    </xf>
    <xf numFmtId="0" fontId="0" fillId="0" borderId="7" xfId="0" applyFill="1" applyBorder="1" applyAlignment="1">
      <alignment wrapText="1"/>
    </xf>
    <xf numFmtId="2" fontId="0" fillId="0" borderId="4" xfId="0" applyNumberFormat="1" applyFill="1" applyBorder="1" applyAlignment="1">
      <alignment horizontal="center" wrapText="1"/>
    </xf>
    <xf numFmtId="0" fontId="0" fillId="0" borderId="6" xfId="0" applyFill="1" applyBorder="1" applyAlignment="1">
      <alignment horizontal="center" wrapText="1"/>
    </xf>
    <xf numFmtId="0" fontId="0" fillId="0" borderId="7" xfId="0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49" fontId="0" fillId="0" borderId="3" xfId="0" applyNumberFormat="1" applyFill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305"/>
  <sheetViews>
    <sheetView tabSelected="1" view="pageBreakPreview" zoomScale="85" zoomScaleNormal="90" zoomScaleSheetLayoutView="85" workbookViewId="0" topLeftCell="A1">
      <selection activeCell="A5" sqref="A5:M5"/>
    </sheetView>
  </sheetViews>
  <sheetFormatPr defaultColWidth="9.00390625" defaultRowHeight="12.75"/>
  <cols>
    <col min="1" max="1" width="8.625" style="17" customWidth="1"/>
    <col min="2" max="2" width="30.25390625" style="18" customWidth="1"/>
    <col min="3" max="4" width="11.375" style="18" customWidth="1"/>
    <col min="5" max="5" width="10.25390625" style="21" customWidth="1"/>
    <col min="6" max="6" width="9.00390625" style="21" customWidth="1"/>
    <col min="7" max="7" width="0" style="21" hidden="1" customWidth="1"/>
    <col min="8" max="8" width="9.375" style="21" bestFit="1" customWidth="1"/>
    <col min="9" max="9" width="9.75390625" style="18" customWidth="1"/>
    <col min="10" max="11" width="9.25390625" style="18" customWidth="1"/>
    <col min="12" max="12" width="10.125" style="18" customWidth="1"/>
    <col min="13" max="13" width="10.375" style="18" customWidth="1"/>
    <col min="14" max="16384" width="9.125" style="18" customWidth="1"/>
  </cols>
  <sheetData>
    <row r="1" spans="5:13" ht="12.75">
      <c r="E1" s="19"/>
      <c r="F1" s="19"/>
      <c r="K1" s="70" t="s">
        <v>538</v>
      </c>
      <c r="L1" s="69"/>
      <c r="M1" s="69"/>
    </row>
    <row r="2" spans="2:13" ht="13.5" customHeight="1">
      <c r="B2" s="22"/>
      <c r="E2" s="23"/>
      <c r="F2" s="23"/>
      <c r="K2" s="68" t="s">
        <v>388</v>
      </c>
      <c r="L2" s="69"/>
      <c r="M2" s="69"/>
    </row>
    <row r="3" spans="5:13" ht="18.75" customHeight="1">
      <c r="E3" s="23"/>
      <c r="F3" s="23"/>
      <c r="J3" s="68" t="s">
        <v>540</v>
      </c>
      <c r="K3" s="69"/>
      <c r="L3" s="69"/>
      <c r="M3" s="69"/>
    </row>
    <row r="4" spans="5:13" ht="18.75" customHeight="1">
      <c r="E4" s="23"/>
      <c r="F4" s="23"/>
      <c r="L4" s="23"/>
      <c r="M4" s="21"/>
    </row>
    <row r="5" spans="1:13" ht="57" customHeight="1">
      <c r="A5" s="71" t="s">
        <v>539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</row>
    <row r="7" spans="1:13" ht="12.75">
      <c r="A7" s="82" t="s">
        <v>242</v>
      </c>
      <c r="B7" s="65" t="s">
        <v>463</v>
      </c>
      <c r="C7" s="65" t="s">
        <v>279</v>
      </c>
      <c r="D7" s="79" t="s">
        <v>459</v>
      </c>
      <c r="E7" s="80"/>
      <c r="F7" s="80"/>
      <c r="G7" s="80"/>
      <c r="H7" s="80"/>
      <c r="I7" s="80"/>
      <c r="J7" s="80"/>
      <c r="K7" s="80"/>
      <c r="L7" s="80"/>
      <c r="M7" s="81"/>
    </row>
    <row r="8" spans="1:13" ht="27" customHeight="1">
      <c r="A8" s="66"/>
      <c r="B8" s="66"/>
      <c r="C8" s="66"/>
      <c r="D8" s="76" t="s">
        <v>460</v>
      </c>
      <c r="E8" s="77"/>
      <c r="F8" s="77"/>
      <c r="G8" s="78"/>
      <c r="H8" s="76" t="s">
        <v>461</v>
      </c>
      <c r="I8" s="77"/>
      <c r="J8" s="78"/>
      <c r="K8" s="76" t="s">
        <v>462</v>
      </c>
      <c r="L8" s="77"/>
      <c r="M8" s="78"/>
    </row>
    <row r="9" spans="1:13" ht="24">
      <c r="A9" s="67"/>
      <c r="B9" s="67"/>
      <c r="C9" s="67"/>
      <c r="D9" s="73" t="s">
        <v>247</v>
      </c>
      <c r="E9" s="74"/>
      <c r="F9" s="75"/>
      <c r="G9" s="25" t="s">
        <v>403</v>
      </c>
      <c r="H9" s="73" t="s">
        <v>247</v>
      </c>
      <c r="I9" s="77"/>
      <c r="J9" s="78"/>
      <c r="K9" s="73" t="s">
        <v>247</v>
      </c>
      <c r="L9" s="77"/>
      <c r="M9" s="78"/>
    </row>
    <row r="10" spans="1:13" ht="114.75">
      <c r="A10" s="61"/>
      <c r="B10" s="62"/>
      <c r="C10" s="62"/>
      <c r="D10" s="25" t="s">
        <v>457</v>
      </c>
      <c r="E10" s="24"/>
      <c r="F10" s="24" t="s">
        <v>458</v>
      </c>
      <c r="G10" s="63"/>
      <c r="H10" s="25" t="s">
        <v>457</v>
      </c>
      <c r="I10" s="25"/>
      <c r="J10" s="24" t="s">
        <v>458</v>
      </c>
      <c r="K10" s="25" t="s">
        <v>457</v>
      </c>
      <c r="L10" s="25"/>
      <c r="M10" s="24" t="s">
        <v>458</v>
      </c>
    </row>
    <row r="11" spans="1:13" s="15" customFormat="1" ht="28.5">
      <c r="A11" s="26" t="s">
        <v>1</v>
      </c>
      <c r="B11" s="27" t="s">
        <v>248</v>
      </c>
      <c r="C11" s="28">
        <f aca="true" t="shared" si="0" ref="C11:C42">D11+H11+K11</f>
        <v>6304.129999999999</v>
      </c>
      <c r="D11" s="28">
        <v>944.87</v>
      </c>
      <c r="E11" s="28">
        <f>E12+E30+E35+E44+E55+E59+E61+E82</f>
        <v>961.8699999999999</v>
      </c>
      <c r="F11" s="28">
        <f>F12+F30+F35+F44+F55+F59+F61+F82</f>
        <v>10</v>
      </c>
      <c r="G11" s="28">
        <f>G12+G30+G35+G44+G55+G61+G82</f>
        <v>329</v>
      </c>
      <c r="H11" s="28">
        <v>2664.52</v>
      </c>
      <c r="I11" s="14">
        <v>2307.21</v>
      </c>
      <c r="J11" s="14">
        <v>357.31</v>
      </c>
      <c r="K11" s="14">
        <v>2694.74</v>
      </c>
      <c r="L11" s="14">
        <v>2429.48</v>
      </c>
      <c r="M11" s="14">
        <f>M12+M30+M35+M44+M55+M61+M82</f>
        <v>265.251158</v>
      </c>
    </row>
    <row r="12" spans="1:13" s="32" customFormat="1" ht="45">
      <c r="A12" s="29" t="s">
        <v>4</v>
      </c>
      <c r="B12" s="30" t="s">
        <v>518</v>
      </c>
      <c r="C12" s="31">
        <f t="shared" si="0"/>
        <v>2626.55</v>
      </c>
      <c r="D12" s="31">
        <v>478.25</v>
      </c>
      <c r="E12" s="31">
        <f>E13+E14+E15+E18+E21+E25+E28+E29</f>
        <v>478.25</v>
      </c>
      <c r="F12" s="31"/>
      <c r="G12" s="31">
        <f>G13+G14+G15+G18+G21+G25+G28+G29</f>
        <v>100</v>
      </c>
      <c r="H12" s="31">
        <v>1100.48</v>
      </c>
      <c r="I12" s="31">
        <v>995.08</v>
      </c>
      <c r="J12" s="31">
        <v>105.4</v>
      </c>
      <c r="K12" s="31">
        <v>1047.82</v>
      </c>
      <c r="L12" s="31">
        <f aca="true" t="shared" si="1" ref="L12:L27">I12*1.053</f>
        <v>1047.81924</v>
      </c>
      <c r="M12" s="31"/>
    </row>
    <row r="13" spans="1:13" s="35" customFormat="1" ht="12.75">
      <c r="A13" s="33" t="s">
        <v>5</v>
      </c>
      <c r="B13" s="34" t="s">
        <v>464</v>
      </c>
      <c r="C13" s="9">
        <f t="shared" si="0"/>
        <v>308.49</v>
      </c>
      <c r="D13" s="9">
        <v>30</v>
      </c>
      <c r="E13" s="9">
        <v>30</v>
      </c>
      <c r="F13" s="9"/>
      <c r="G13" s="9"/>
      <c r="H13" s="9">
        <v>135.65</v>
      </c>
      <c r="I13" s="9">
        <v>135.65</v>
      </c>
      <c r="J13" s="9"/>
      <c r="K13" s="9">
        <v>142.84</v>
      </c>
      <c r="L13" s="9">
        <f t="shared" si="1"/>
        <v>142.83945</v>
      </c>
      <c r="M13" s="11"/>
    </row>
    <row r="14" spans="1:13" s="35" customFormat="1" ht="29.25" customHeight="1">
      <c r="A14" s="3" t="s">
        <v>6</v>
      </c>
      <c r="B14" s="34" t="s">
        <v>465</v>
      </c>
      <c r="C14" s="9">
        <f t="shared" si="0"/>
        <v>348.02</v>
      </c>
      <c r="D14" s="9">
        <v>110</v>
      </c>
      <c r="E14" s="9">
        <v>110</v>
      </c>
      <c r="F14" s="9"/>
      <c r="G14" s="9"/>
      <c r="H14" s="9">
        <v>115.94</v>
      </c>
      <c r="I14" s="9">
        <f>E14*1.054</f>
        <v>115.94000000000001</v>
      </c>
      <c r="J14" s="9"/>
      <c r="K14" s="9">
        <v>122.08</v>
      </c>
      <c r="L14" s="9">
        <f t="shared" si="1"/>
        <v>122.08482000000001</v>
      </c>
      <c r="M14" s="11"/>
    </row>
    <row r="15" spans="1:13" s="35" customFormat="1" ht="12.75">
      <c r="A15" s="3" t="s">
        <v>7</v>
      </c>
      <c r="B15" s="34" t="s">
        <v>466</v>
      </c>
      <c r="C15" s="9">
        <f t="shared" si="0"/>
        <v>91.00999999999999</v>
      </c>
      <c r="D15" s="9">
        <v>17</v>
      </c>
      <c r="E15" s="9">
        <v>17</v>
      </c>
      <c r="F15" s="9"/>
      <c r="G15" s="9"/>
      <c r="H15" s="9">
        <v>36.05</v>
      </c>
      <c r="I15" s="9">
        <v>36.05</v>
      </c>
      <c r="J15" s="9"/>
      <c r="K15" s="9">
        <v>37.96</v>
      </c>
      <c r="L15" s="9">
        <f t="shared" si="1"/>
        <v>37.960649999999994</v>
      </c>
      <c r="M15" s="11"/>
    </row>
    <row r="16" spans="1:13" s="38" customFormat="1" ht="12">
      <c r="A16" s="7" t="s">
        <v>291</v>
      </c>
      <c r="B16" s="36" t="s">
        <v>280</v>
      </c>
      <c r="C16" s="37">
        <f t="shared" si="0"/>
        <v>14.98</v>
      </c>
      <c r="D16" s="37">
        <v>2</v>
      </c>
      <c r="E16" s="37">
        <v>2</v>
      </c>
      <c r="F16" s="37"/>
      <c r="G16" s="37"/>
      <c r="H16" s="37">
        <v>6.32</v>
      </c>
      <c r="I16" s="37">
        <v>6.32</v>
      </c>
      <c r="J16" s="37"/>
      <c r="K16" s="37">
        <v>6.66</v>
      </c>
      <c r="L16" s="37">
        <v>6.66</v>
      </c>
      <c r="M16" s="37"/>
    </row>
    <row r="17" spans="1:13" s="38" customFormat="1" ht="24">
      <c r="A17" s="7" t="s">
        <v>293</v>
      </c>
      <c r="B17" s="36" t="s">
        <v>394</v>
      </c>
      <c r="C17" s="37">
        <f t="shared" si="0"/>
        <v>76.02</v>
      </c>
      <c r="D17" s="37">
        <v>15</v>
      </c>
      <c r="E17" s="37">
        <v>15</v>
      </c>
      <c r="F17" s="37"/>
      <c r="G17" s="37"/>
      <c r="H17" s="37">
        <v>29.72</v>
      </c>
      <c r="I17" s="37">
        <v>29.72</v>
      </c>
      <c r="J17" s="37"/>
      <c r="K17" s="37">
        <v>31.3</v>
      </c>
      <c r="L17" s="37">
        <f t="shared" si="1"/>
        <v>31.295159999999996</v>
      </c>
      <c r="M17" s="37"/>
    </row>
    <row r="18" spans="1:13" s="35" customFormat="1" ht="12.75">
      <c r="A18" s="3" t="s">
        <v>287</v>
      </c>
      <c r="B18" s="8" t="s">
        <v>467</v>
      </c>
      <c r="C18" s="9">
        <f t="shared" si="0"/>
        <v>324.93</v>
      </c>
      <c r="D18" s="9">
        <v>30</v>
      </c>
      <c r="E18" s="9">
        <v>30</v>
      </c>
      <c r="F18" s="9"/>
      <c r="G18" s="9"/>
      <c r="H18" s="9">
        <v>143.66</v>
      </c>
      <c r="I18" s="9">
        <v>143.66</v>
      </c>
      <c r="J18" s="9"/>
      <c r="K18" s="9">
        <v>151.27</v>
      </c>
      <c r="L18" s="9">
        <f t="shared" si="1"/>
        <v>151.27398</v>
      </c>
      <c r="M18" s="11"/>
    </row>
    <row r="19" spans="1:13" s="38" customFormat="1" ht="12">
      <c r="A19" s="7" t="s">
        <v>294</v>
      </c>
      <c r="B19" s="36" t="s">
        <v>389</v>
      </c>
      <c r="C19" s="37">
        <f t="shared" si="0"/>
        <v>232.88</v>
      </c>
      <c r="D19" s="37">
        <v>10</v>
      </c>
      <c r="E19" s="37">
        <v>10</v>
      </c>
      <c r="F19" s="37"/>
      <c r="G19" s="37"/>
      <c r="H19" s="37">
        <v>108.56</v>
      </c>
      <c r="I19" s="37">
        <v>108.56</v>
      </c>
      <c r="J19" s="37"/>
      <c r="K19" s="37">
        <v>114.32</v>
      </c>
      <c r="L19" s="37">
        <v>114.32</v>
      </c>
      <c r="M19" s="37"/>
    </row>
    <row r="20" spans="1:13" s="38" customFormat="1" ht="12">
      <c r="A20" s="7" t="s">
        <v>295</v>
      </c>
      <c r="B20" s="36" t="s">
        <v>471</v>
      </c>
      <c r="C20" s="37">
        <f t="shared" si="0"/>
        <v>92.06</v>
      </c>
      <c r="D20" s="37">
        <v>20</v>
      </c>
      <c r="E20" s="37">
        <v>20</v>
      </c>
      <c r="F20" s="37"/>
      <c r="G20" s="37"/>
      <c r="H20" s="37">
        <v>35.1</v>
      </c>
      <c r="I20" s="37">
        <v>35.1</v>
      </c>
      <c r="J20" s="37"/>
      <c r="K20" s="37">
        <v>36.96</v>
      </c>
      <c r="L20" s="37">
        <f t="shared" si="1"/>
        <v>36.9603</v>
      </c>
      <c r="M20" s="37"/>
    </row>
    <row r="21" spans="1:13" s="35" customFormat="1" ht="12.75">
      <c r="A21" s="3" t="s">
        <v>298</v>
      </c>
      <c r="B21" s="8" t="s">
        <v>468</v>
      </c>
      <c r="C21" s="9">
        <f t="shared" si="0"/>
        <v>304.11</v>
      </c>
      <c r="D21" s="9">
        <v>20</v>
      </c>
      <c r="E21" s="9">
        <v>20</v>
      </c>
      <c r="F21" s="9"/>
      <c r="G21" s="9"/>
      <c r="H21" s="9">
        <v>138.39</v>
      </c>
      <c r="I21" s="9">
        <v>138.39</v>
      </c>
      <c r="J21" s="9"/>
      <c r="K21" s="9">
        <v>145.72</v>
      </c>
      <c r="L21" s="9">
        <f t="shared" si="1"/>
        <v>145.72466999999997</v>
      </c>
      <c r="M21" s="11"/>
    </row>
    <row r="22" spans="1:13" s="38" customFormat="1" ht="12">
      <c r="A22" s="7" t="s">
        <v>8</v>
      </c>
      <c r="B22" s="36" t="s">
        <v>389</v>
      </c>
      <c r="C22" s="37">
        <f t="shared" si="0"/>
        <v>183.93</v>
      </c>
      <c r="D22" s="37">
        <v>0</v>
      </c>
      <c r="E22" s="37">
        <v>0</v>
      </c>
      <c r="F22" s="37"/>
      <c r="G22" s="37"/>
      <c r="H22" s="37">
        <v>89.59</v>
      </c>
      <c r="I22" s="37">
        <v>89.59</v>
      </c>
      <c r="J22" s="37"/>
      <c r="K22" s="37">
        <v>94.34</v>
      </c>
      <c r="L22" s="37">
        <f t="shared" si="1"/>
        <v>94.33827</v>
      </c>
      <c r="M22" s="37"/>
    </row>
    <row r="23" spans="1:13" s="38" customFormat="1" ht="24">
      <c r="A23" s="7" t="s">
        <v>300</v>
      </c>
      <c r="B23" s="36" t="s">
        <v>472</v>
      </c>
      <c r="C23" s="37">
        <f t="shared" si="0"/>
        <v>26.61</v>
      </c>
      <c r="D23" s="37">
        <v>0</v>
      </c>
      <c r="E23" s="37">
        <v>0</v>
      </c>
      <c r="F23" s="37"/>
      <c r="G23" s="37"/>
      <c r="H23" s="37">
        <v>12.96</v>
      </c>
      <c r="I23" s="37">
        <v>12.96</v>
      </c>
      <c r="J23" s="37"/>
      <c r="K23" s="37">
        <v>13.65</v>
      </c>
      <c r="L23" s="37">
        <f t="shared" si="1"/>
        <v>13.64688</v>
      </c>
      <c r="M23" s="37"/>
    </row>
    <row r="24" spans="1:13" s="38" customFormat="1" ht="12">
      <c r="A24" s="7" t="s">
        <v>9</v>
      </c>
      <c r="B24" s="36" t="s">
        <v>471</v>
      </c>
      <c r="C24" s="37">
        <f t="shared" si="0"/>
        <v>93.58000000000001</v>
      </c>
      <c r="D24" s="37">
        <v>20</v>
      </c>
      <c r="E24" s="37">
        <v>20</v>
      </c>
      <c r="F24" s="37"/>
      <c r="G24" s="37"/>
      <c r="H24" s="37">
        <v>35.84</v>
      </c>
      <c r="I24" s="37">
        <v>35.84</v>
      </c>
      <c r="J24" s="37"/>
      <c r="K24" s="37">
        <v>37.74</v>
      </c>
      <c r="L24" s="37">
        <f t="shared" si="1"/>
        <v>37.73952</v>
      </c>
      <c r="M24" s="37"/>
    </row>
    <row r="25" spans="1:13" s="35" customFormat="1" ht="12.75">
      <c r="A25" s="3" t="s">
        <v>299</v>
      </c>
      <c r="B25" s="8" t="s">
        <v>469</v>
      </c>
      <c r="C25" s="9">
        <f t="shared" si="0"/>
        <v>571.8100000000001</v>
      </c>
      <c r="D25" s="9">
        <v>131.25</v>
      </c>
      <c r="E25" s="9">
        <v>131.25</v>
      </c>
      <c r="F25" s="9"/>
      <c r="G25" s="9"/>
      <c r="H25" s="9">
        <v>214.59</v>
      </c>
      <c r="I25" s="9">
        <v>214.59</v>
      </c>
      <c r="J25" s="9"/>
      <c r="K25" s="9">
        <v>225.97</v>
      </c>
      <c r="L25" s="9">
        <v>225.97</v>
      </c>
      <c r="M25" s="11"/>
    </row>
    <row r="26" spans="1:13" s="38" customFormat="1" ht="12">
      <c r="A26" s="7" t="s">
        <v>303</v>
      </c>
      <c r="B26" s="36" t="s">
        <v>389</v>
      </c>
      <c r="C26" s="37">
        <f t="shared" si="0"/>
        <v>478.24</v>
      </c>
      <c r="D26" s="37">
        <v>111.25</v>
      </c>
      <c r="E26" s="37">
        <v>111.25</v>
      </c>
      <c r="F26" s="37"/>
      <c r="G26" s="37"/>
      <c r="H26" s="37">
        <v>178.76</v>
      </c>
      <c r="I26" s="37">
        <v>178.76</v>
      </c>
      <c r="J26" s="37"/>
      <c r="K26" s="37">
        <v>188.23</v>
      </c>
      <c r="L26" s="37">
        <f t="shared" si="1"/>
        <v>188.23427999999998</v>
      </c>
      <c r="M26" s="37"/>
    </row>
    <row r="27" spans="1:13" s="38" customFormat="1" ht="30.75" customHeight="1">
      <c r="A27" s="7" t="s">
        <v>301</v>
      </c>
      <c r="B27" s="36" t="s">
        <v>471</v>
      </c>
      <c r="C27" s="37">
        <f t="shared" si="0"/>
        <v>93.58000000000001</v>
      </c>
      <c r="D27" s="37">
        <v>20</v>
      </c>
      <c r="E27" s="37">
        <v>20</v>
      </c>
      <c r="F27" s="37"/>
      <c r="G27" s="37"/>
      <c r="H27" s="37">
        <v>35.84</v>
      </c>
      <c r="I27" s="37">
        <v>35.84</v>
      </c>
      <c r="J27" s="37"/>
      <c r="K27" s="37">
        <v>37.74</v>
      </c>
      <c r="L27" s="37">
        <f t="shared" si="1"/>
        <v>37.73952</v>
      </c>
      <c r="M27" s="37"/>
    </row>
    <row r="28" spans="1:13" s="35" customFormat="1" ht="51">
      <c r="A28" s="3" t="s">
        <v>304</v>
      </c>
      <c r="B28" s="8" t="s">
        <v>244</v>
      </c>
      <c r="C28" s="9">
        <f t="shared" si="0"/>
        <v>572.78</v>
      </c>
      <c r="D28" s="9">
        <v>140</v>
      </c>
      <c r="E28" s="9">
        <v>140</v>
      </c>
      <c r="F28" s="9"/>
      <c r="G28" s="9"/>
      <c r="H28" s="9">
        <v>210.8</v>
      </c>
      <c r="I28" s="9">
        <v>210.8</v>
      </c>
      <c r="J28" s="9"/>
      <c r="K28" s="9">
        <v>221.98</v>
      </c>
      <c r="L28" s="9">
        <v>221.98</v>
      </c>
      <c r="M28" s="11"/>
    </row>
    <row r="29" spans="1:13" s="35" customFormat="1" ht="43.5" customHeight="1">
      <c r="A29" s="3" t="s">
        <v>310</v>
      </c>
      <c r="B29" s="8" t="s">
        <v>470</v>
      </c>
      <c r="C29" s="9">
        <f t="shared" si="0"/>
        <v>105.4</v>
      </c>
      <c r="D29" s="9"/>
      <c r="E29" s="9"/>
      <c r="F29" s="9"/>
      <c r="G29" s="9">
        <v>100</v>
      </c>
      <c r="H29" s="9">
        <v>105.4</v>
      </c>
      <c r="I29" s="9"/>
      <c r="J29" s="9">
        <f>G29*1.054</f>
        <v>105.4</v>
      </c>
      <c r="K29" s="9"/>
      <c r="L29" s="9"/>
      <c r="M29" s="11"/>
    </row>
    <row r="30" spans="1:13" s="32" customFormat="1" ht="64.5" customHeight="1">
      <c r="A30" s="29" t="s">
        <v>309</v>
      </c>
      <c r="B30" s="30" t="s">
        <v>360</v>
      </c>
      <c r="C30" s="31">
        <f t="shared" si="0"/>
        <v>626.05</v>
      </c>
      <c r="D30" s="31">
        <v>150</v>
      </c>
      <c r="E30" s="31">
        <f>E31+E32</f>
        <v>140</v>
      </c>
      <c r="F30" s="31">
        <v>10</v>
      </c>
      <c r="G30" s="31">
        <v>40</v>
      </c>
      <c r="H30" s="31">
        <v>231.88</v>
      </c>
      <c r="I30" s="31">
        <v>179.18</v>
      </c>
      <c r="J30" s="31">
        <v>52.7</v>
      </c>
      <c r="K30" s="31">
        <v>244.17</v>
      </c>
      <c r="L30" s="31">
        <f>I30*1.053</f>
        <v>188.67654</v>
      </c>
      <c r="M30" s="31">
        <f>J30/100*105.3</f>
        <v>55.4931</v>
      </c>
    </row>
    <row r="31" spans="1:13" s="40" customFormat="1" ht="51">
      <c r="A31" s="33" t="s">
        <v>296</v>
      </c>
      <c r="B31" s="39" t="s">
        <v>288</v>
      </c>
      <c r="C31" s="16">
        <f t="shared" si="0"/>
        <v>268.93</v>
      </c>
      <c r="D31" s="16">
        <v>85</v>
      </c>
      <c r="E31" s="16">
        <v>85</v>
      </c>
      <c r="F31" s="16"/>
      <c r="G31" s="16"/>
      <c r="H31" s="16">
        <v>89.59</v>
      </c>
      <c r="I31" s="16">
        <f>E31/100*105.4</f>
        <v>89.59</v>
      </c>
      <c r="J31" s="16"/>
      <c r="K31" s="16">
        <v>94.34</v>
      </c>
      <c r="L31" s="16">
        <f>I31/100*105.3</f>
        <v>94.33827</v>
      </c>
      <c r="M31" s="16"/>
    </row>
    <row r="32" spans="1:13" s="40" customFormat="1" ht="51">
      <c r="A32" s="33" t="s">
        <v>305</v>
      </c>
      <c r="B32" s="39" t="s">
        <v>289</v>
      </c>
      <c r="C32" s="16">
        <f t="shared" si="0"/>
        <v>238.93</v>
      </c>
      <c r="D32" s="16">
        <v>55</v>
      </c>
      <c r="E32" s="16">
        <v>55</v>
      </c>
      <c r="F32" s="16"/>
      <c r="G32" s="16"/>
      <c r="H32" s="16">
        <v>89.59</v>
      </c>
      <c r="I32" s="16">
        <v>89.59</v>
      </c>
      <c r="J32" s="16"/>
      <c r="K32" s="16">
        <v>94.34</v>
      </c>
      <c r="L32" s="16">
        <f>I32/100*105.3</f>
        <v>94.33827</v>
      </c>
      <c r="M32" s="16"/>
    </row>
    <row r="33" spans="1:13" s="40" customFormat="1" ht="25.5">
      <c r="A33" s="33" t="s">
        <v>306</v>
      </c>
      <c r="B33" s="39" t="s">
        <v>290</v>
      </c>
      <c r="C33" s="16">
        <f t="shared" si="0"/>
        <v>64.09</v>
      </c>
      <c r="D33" s="16">
        <v>10</v>
      </c>
      <c r="E33" s="16"/>
      <c r="F33" s="16">
        <v>10</v>
      </c>
      <c r="G33" s="16">
        <v>15</v>
      </c>
      <c r="H33" s="16">
        <v>26.35</v>
      </c>
      <c r="I33" s="16"/>
      <c r="J33" s="16">
        <v>26.35</v>
      </c>
      <c r="K33" s="16">
        <v>27.74</v>
      </c>
      <c r="L33" s="16"/>
      <c r="M33" s="16">
        <v>27.74</v>
      </c>
    </row>
    <row r="34" spans="1:13" s="40" customFormat="1" ht="38.25">
      <c r="A34" s="33" t="s">
        <v>10</v>
      </c>
      <c r="B34" s="39" t="s">
        <v>249</v>
      </c>
      <c r="C34" s="16">
        <f t="shared" si="0"/>
        <v>54.1</v>
      </c>
      <c r="D34" s="16"/>
      <c r="E34" s="16"/>
      <c r="F34" s="16"/>
      <c r="G34" s="16">
        <v>25</v>
      </c>
      <c r="H34" s="16">
        <v>26.35</v>
      </c>
      <c r="I34" s="16"/>
      <c r="J34" s="16">
        <f>G34/100*105.4</f>
        <v>26.35</v>
      </c>
      <c r="K34" s="16">
        <v>27.75</v>
      </c>
      <c r="L34" s="16"/>
      <c r="M34" s="16">
        <f>J34/100*105.3</f>
        <v>27.74655</v>
      </c>
    </row>
    <row r="35" spans="1:13" s="32" customFormat="1" ht="45">
      <c r="A35" s="29" t="s">
        <v>11</v>
      </c>
      <c r="B35" s="30" t="s">
        <v>361</v>
      </c>
      <c r="C35" s="31">
        <f t="shared" si="0"/>
        <v>326.7</v>
      </c>
      <c r="D35" s="31">
        <v>27</v>
      </c>
      <c r="E35" s="31">
        <f>E36+E37+E38+E39+E40+E41+E42+E43</f>
        <v>27</v>
      </c>
      <c r="F35" s="31"/>
      <c r="G35" s="31"/>
      <c r="H35" s="31">
        <v>145.98</v>
      </c>
      <c r="I35" s="31">
        <v>145.98</v>
      </c>
      <c r="J35" s="31"/>
      <c r="K35" s="31">
        <v>153.72</v>
      </c>
      <c r="L35" s="31">
        <f>I35*1.053</f>
        <v>153.71694</v>
      </c>
      <c r="M35" s="31"/>
    </row>
    <row r="36" spans="1:13" s="10" customFormat="1" ht="38.25">
      <c r="A36" s="33" t="s">
        <v>311</v>
      </c>
      <c r="B36" s="39" t="s">
        <v>347</v>
      </c>
      <c r="C36" s="16">
        <f t="shared" si="0"/>
        <v>18.97</v>
      </c>
      <c r="D36" s="16">
        <v>6</v>
      </c>
      <c r="E36" s="9">
        <v>6</v>
      </c>
      <c r="F36" s="9"/>
      <c r="G36" s="9"/>
      <c r="H36" s="9">
        <v>6.32</v>
      </c>
      <c r="I36" s="9">
        <f>E36/100*105.4</f>
        <v>6.324</v>
      </c>
      <c r="J36" s="9"/>
      <c r="K36" s="9">
        <v>6.65</v>
      </c>
      <c r="L36" s="9">
        <v>6.65</v>
      </c>
      <c r="M36" s="9"/>
    </row>
    <row r="37" spans="1:13" s="10" customFormat="1" ht="38.25">
      <c r="A37" s="3" t="s">
        <v>312</v>
      </c>
      <c r="B37" s="8" t="s">
        <v>348</v>
      </c>
      <c r="C37" s="9">
        <f t="shared" si="0"/>
        <v>24.39</v>
      </c>
      <c r="D37" s="9">
        <v>6</v>
      </c>
      <c r="E37" s="9">
        <v>6</v>
      </c>
      <c r="F37" s="9"/>
      <c r="G37" s="9"/>
      <c r="H37" s="9">
        <v>8.96</v>
      </c>
      <c r="I37" s="9">
        <v>8.96</v>
      </c>
      <c r="J37" s="9"/>
      <c r="K37" s="9">
        <v>9.43</v>
      </c>
      <c r="L37" s="9">
        <f aca="true" t="shared" si="2" ref="L37:L43">I37/100*105.3</f>
        <v>9.434880000000001</v>
      </c>
      <c r="M37" s="9"/>
    </row>
    <row r="38" spans="1:13" s="10" customFormat="1" ht="25.5">
      <c r="A38" s="3" t="s">
        <v>313</v>
      </c>
      <c r="B38" s="8" t="s">
        <v>349</v>
      </c>
      <c r="C38" s="9">
        <f t="shared" si="0"/>
        <v>32.46</v>
      </c>
      <c r="D38" s="9"/>
      <c r="E38" s="9"/>
      <c r="F38" s="9"/>
      <c r="G38" s="9"/>
      <c r="H38" s="9">
        <v>15.81</v>
      </c>
      <c r="I38" s="9">
        <v>15.81</v>
      </c>
      <c r="J38" s="9"/>
      <c r="K38" s="9">
        <v>16.65</v>
      </c>
      <c r="L38" s="9">
        <f t="shared" si="2"/>
        <v>16.647930000000002</v>
      </c>
      <c r="M38" s="9"/>
    </row>
    <row r="39" spans="1:13" s="10" customFormat="1" ht="38.25">
      <c r="A39" s="3" t="s">
        <v>12</v>
      </c>
      <c r="B39" s="8" t="s">
        <v>292</v>
      </c>
      <c r="C39" s="9">
        <f t="shared" si="0"/>
        <v>32.46</v>
      </c>
      <c r="D39" s="9"/>
      <c r="E39" s="9"/>
      <c r="F39" s="64"/>
      <c r="G39" s="9"/>
      <c r="H39" s="9">
        <v>15.81</v>
      </c>
      <c r="I39" s="9">
        <v>15.81</v>
      </c>
      <c r="J39" s="9"/>
      <c r="K39" s="9">
        <v>16.65</v>
      </c>
      <c r="L39" s="9">
        <f t="shared" si="2"/>
        <v>16.647930000000002</v>
      </c>
      <c r="M39" s="9"/>
    </row>
    <row r="40" spans="1:13" s="10" customFormat="1" ht="38.25">
      <c r="A40" s="3" t="s">
        <v>13</v>
      </c>
      <c r="B40" s="8" t="s">
        <v>315</v>
      </c>
      <c r="C40" s="9">
        <f t="shared" si="0"/>
        <v>36.790000000000006</v>
      </c>
      <c r="D40" s="9"/>
      <c r="E40" s="9"/>
      <c r="F40" s="9"/>
      <c r="G40" s="9"/>
      <c r="H40" s="9">
        <v>17.92</v>
      </c>
      <c r="I40" s="9">
        <v>17.92</v>
      </c>
      <c r="J40" s="9"/>
      <c r="K40" s="9">
        <v>18.87</v>
      </c>
      <c r="L40" s="9">
        <f t="shared" si="2"/>
        <v>18.869760000000003</v>
      </c>
      <c r="M40" s="9"/>
    </row>
    <row r="41" spans="1:13" s="10" customFormat="1" ht="38.25">
      <c r="A41" s="3" t="s">
        <v>14</v>
      </c>
      <c r="B41" s="8" t="s">
        <v>368</v>
      </c>
      <c r="C41" s="9">
        <f t="shared" si="0"/>
        <v>69.25</v>
      </c>
      <c r="D41" s="9"/>
      <c r="E41" s="9"/>
      <c r="F41" s="9"/>
      <c r="G41" s="9"/>
      <c r="H41" s="9">
        <v>33.73</v>
      </c>
      <c r="I41" s="9">
        <v>33.73</v>
      </c>
      <c r="J41" s="9"/>
      <c r="K41" s="9">
        <v>35.52</v>
      </c>
      <c r="L41" s="9">
        <f t="shared" si="2"/>
        <v>35.517689999999995</v>
      </c>
      <c r="M41" s="9"/>
    </row>
    <row r="42" spans="1:13" s="10" customFormat="1" ht="25.5">
      <c r="A42" s="3" t="s">
        <v>408</v>
      </c>
      <c r="B42" s="8" t="s">
        <v>409</v>
      </c>
      <c r="C42" s="9">
        <f t="shared" si="0"/>
        <v>79.92</v>
      </c>
      <c r="D42" s="9">
        <v>15</v>
      </c>
      <c r="E42" s="9">
        <v>15</v>
      </c>
      <c r="F42" s="9"/>
      <c r="G42" s="9"/>
      <c r="H42" s="9">
        <v>31.62</v>
      </c>
      <c r="I42" s="9">
        <v>31.62</v>
      </c>
      <c r="J42" s="9"/>
      <c r="K42" s="9">
        <v>33.3</v>
      </c>
      <c r="L42" s="9">
        <f t="shared" si="2"/>
        <v>33.295860000000005</v>
      </c>
      <c r="M42" s="9"/>
    </row>
    <row r="43" spans="1:13" s="10" customFormat="1" ht="25.5">
      <c r="A43" s="3" t="s">
        <v>455</v>
      </c>
      <c r="B43" s="8" t="s">
        <v>456</v>
      </c>
      <c r="C43" s="9">
        <f aca="true" t="shared" si="3" ref="C43:C64">D43+H43+K43</f>
        <v>32.46</v>
      </c>
      <c r="D43" s="9"/>
      <c r="E43" s="9"/>
      <c r="F43" s="9"/>
      <c r="G43" s="9"/>
      <c r="H43" s="9">
        <v>15.81</v>
      </c>
      <c r="I43" s="9">
        <v>15.81</v>
      </c>
      <c r="J43" s="9"/>
      <c r="K43" s="9">
        <v>16.65</v>
      </c>
      <c r="L43" s="9">
        <f t="shared" si="2"/>
        <v>16.647930000000002</v>
      </c>
      <c r="M43" s="9"/>
    </row>
    <row r="44" spans="1:13" s="32" customFormat="1" ht="45">
      <c r="A44" s="29" t="s">
        <v>15</v>
      </c>
      <c r="B44" s="30" t="s">
        <v>473</v>
      </c>
      <c r="C44" s="31">
        <f t="shared" si="3"/>
        <v>539.8199999999999</v>
      </c>
      <c r="D44" s="31">
        <v>114.82</v>
      </c>
      <c r="E44" s="31">
        <f>E45+E46+E47+E48+E49+E50+E51+E52+E53+E54</f>
        <v>114.82</v>
      </c>
      <c r="F44" s="31"/>
      <c r="G44" s="31">
        <v>35</v>
      </c>
      <c r="H44" s="31">
        <v>207.01</v>
      </c>
      <c r="I44" s="31">
        <v>170.12</v>
      </c>
      <c r="J44" s="31">
        <f>G44/100*105.4</f>
        <v>36.89</v>
      </c>
      <c r="K44" s="31">
        <v>217.99</v>
      </c>
      <c r="L44" s="31">
        <v>179.14</v>
      </c>
      <c r="M44" s="31">
        <f>J44/100*105.3</f>
        <v>38.84517</v>
      </c>
    </row>
    <row r="45" spans="1:13" s="40" customFormat="1" ht="38.25">
      <c r="A45" s="33" t="s">
        <v>16</v>
      </c>
      <c r="B45" s="39" t="s">
        <v>474</v>
      </c>
      <c r="C45" s="16">
        <f t="shared" si="3"/>
        <v>101.23999999999998</v>
      </c>
      <c r="D45" s="16">
        <v>32</v>
      </c>
      <c r="E45" s="16">
        <v>32</v>
      </c>
      <c r="F45" s="16"/>
      <c r="G45" s="16"/>
      <c r="H45" s="16">
        <v>33.73</v>
      </c>
      <c r="I45" s="16">
        <f>E45*1.054</f>
        <v>33.728</v>
      </c>
      <c r="J45" s="16"/>
      <c r="K45" s="16">
        <v>35.51</v>
      </c>
      <c r="L45" s="16">
        <v>35.51</v>
      </c>
      <c r="M45" s="16"/>
    </row>
    <row r="46" spans="1:13" s="40" customFormat="1" ht="25.5">
      <c r="A46" s="33" t="s">
        <v>17</v>
      </c>
      <c r="B46" s="39" t="s">
        <v>475</v>
      </c>
      <c r="C46" s="16">
        <f t="shared" si="3"/>
        <v>75.25</v>
      </c>
      <c r="D46" s="16">
        <v>16.82</v>
      </c>
      <c r="E46" s="16">
        <v>16.82</v>
      </c>
      <c r="F46" s="16"/>
      <c r="G46" s="16"/>
      <c r="H46" s="16">
        <v>28.46</v>
      </c>
      <c r="I46" s="16">
        <v>28.46</v>
      </c>
      <c r="J46" s="16"/>
      <c r="K46" s="16">
        <v>29.97</v>
      </c>
      <c r="L46" s="16">
        <f>I46*1.053</f>
        <v>29.96838</v>
      </c>
      <c r="M46" s="16"/>
    </row>
    <row r="47" spans="1:13" s="40" customFormat="1" ht="12.75">
      <c r="A47" s="33" t="s">
        <v>18</v>
      </c>
      <c r="B47" s="39" t="s">
        <v>476</v>
      </c>
      <c r="C47" s="16">
        <f t="shared" si="3"/>
        <v>32.46</v>
      </c>
      <c r="D47" s="16"/>
      <c r="E47" s="16"/>
      <c r="F47" s="16"/>
      <c r="G47" s="16">
        <v>15</v>
      </c>
      <c r="H47" s="16">
        <v>15.81</v>
      </c>
      <c r="I47" s="16"/>
      <c r="J47" s="16">
        <f>G47/100*105.4</f>
        <v>15.81</v>
      </c>
      <c r="K47" s="16">
        <v>16.65</v>
      </c>
      <c r="L47" s="16"/>
      <c r="M47" s="16">
        <f>J47/100*105.3</f>
        <v>16.647930000000002</v>
      </c>
    </row>
    <row r="48" spans="1:13" s="40" customFormat="1" ht="12.75">
      <c r="A48" s="33" t="s">
        <v>19</v>
      </c>
      <c r="B48" s="39" t="s">
        <v>477</v>
      </c>
      <c r="C48" s="16">
        <f t="shared" si="3"/>
        <v>116.9</v>
      </c>
      <c r="D48" s="16">
        <v>39</v>
      </c>
      <c r="E48" s="16">
        <v>39</v>
      </c>
      <c r="F48" s="16"/>
      <c r="G48" s="16"/>
      <c r="H48" s="16">
        <v>37.94</v>
      </c>
      <c r="I48" s="16">
        <v>37.94</v>
      </c>
      <c r="J48" s="16"/>
      <c r="K48" s="16">
        <v>39.96</v>
      </c>
      <c r="L48" s="16">
        <v>39.96</v>
      </c>
      <c r="M48" s="16"/>
    </row>
    <row r="49" spans="1:13" s="40" customFormat="1" ht="12.75">
      <c r="A49" s="33" t="s">
        <v>20</v>
      </c>
      <c r="B49" s="39" t="s">
        <v>478</v>
      </c>
      <c r="C49" s="16">
        <f t="shared" si="3"/>
        <v>76.77</v>
      </c>
      <c r="D49" s="16">
        <v>27</v>
      </c>
      <c r="E49" s="16">
        <v>27</v>
      </c>
      <c r="F49" s="16"/>
      <c r="G49" s="16"/>
      <c r="H49" s="16">
        <v>24.24</v>
      </c>
      <c r="I49" s="16">
        <v>24.24</v>
      </c>
      <c r="J49" s="16"/>
      <c r="K49" s="16">
        <v>25.53</v>
      </c>
      <c r="L49" s="16">
        <v>25.53</v>
      </c>
      <c r="M49" s="16"/>
    </row>
    <row r="50" spans="1:13" s="40" customFormat="1" ht="25.5">
      <c r="A50" s="33" t="s">
        <v>21</v>
      </c>
      <c r="B50" s="39" t="s">
        <v>479</v>
      </c>
      <c r="C50" s="16">
        <f t="shared" si="3"/>
        <v>21.65</v>
      </c>
      <c r="D50" s="16"/>
      <c r="E50" s="16"/>
      <c r="F50" s="16"/>
      <c r="G50" s="16"/>
      <c r="H50" s="16">
        <v>10.55</v>
      </c>
      <c r="I50" s="16">
        <v>10.55</v>
      </c>
      <c r="J50" s="16"/>
      <c r="K50" s="16">
        <v>11.1</v>
      </c>
      <c r="L50" s="16">
        <v>11.1</v>
      </c>
      <c r="M50" s="16"/>
    </row>
    <row r="51" spans="1:13" s="40" customFormat="1" ht="12.75">
      <c r="A51" s="33" t="s">
        <v>395</v>
      </c>
      <c r="B51" s="39" t="s">
        <v>480</v>
      </c>
      <c r="C51" s="16">
        <f t="shared" si="3"/>
        <v>43.28</v>
      </c>
      <c r="D51" s="16"/>
      <c r="E51" s="16"/>
      <c r="F51" s="16"/>
      <c r="G51" s="16">
        <v>20</v>
      </c>
      <c r="H51" s="16">
        <v>21.08</v>
      </c>
      <c r="I51" s="16"/>
      <c r="J51" s="16">
        <f>G51/100*105.4</f>
        <v>21.080000000000002</v>
      </c>
      <c r="K51" s="16">
        <v>22.2</v>
      </c>
      <c r="L51" s="16"/>
      <c r="M51" s="16">
        <f>J51/100*105.3</f>
        <v>22.19724</v>
      </c>
    </row>
    <row r="52" spans="1:13" s="40" customFormat="1" ht="12.75">
      <c r="A52" s="33" t="s">
        <v>434</v>
      </c>
      <c r="B52" s="39" t="s">
        <v>481</v>
      </c>
      <c r="C52" s="16">
        <f t="shared" si="3"/>
        <v>23.8</v>
      </c>
      <c r="D52" s="16"/>
      <c r="E52" s="16"/>
      <c r="F52" s="16"/>
      <c r="G52" s="16"/>
      <c r="H52" s="16">
        <v>11.59</v>
      </c>
      <c r="I52" s="16">
        <v>11.59</v>
      </c>
      <c r="J52" s="16"/>
      <c r="K52" s="16">
        <v>12.21</v>
      </c>
      <c r="L52" s="16">
        <v>12.21</v>
      </c>
      <c r="M52" s="16"/>
    </row>
    <row r="53" spans="1:13" s="40" customFormat="1" ht="12.75">
      <c r="A53" s="33" t="s">
        <v>435</v>
      </c>
      <c r="B53" s="39" t="s">
        <v>482</v>
      </c>
      <c r="C53" s="16">
        <f t="shared" si="3"/>
        <v>23.8</v>
      </c>
      <c r="D53" s="16"/>
      <c r="E53" s="16"/>
      <c r="F53" s="16"/>
      <c r="G53" s="16"/>
      <c r="H53" s="16">
        <v>11.59</v>
      </c>
      <c r="I53" s="16">
        <v>11.59</v>
      </c>
      <c r="J53" s="16"/>
      <c r="K53" s="16">
        <v>12.21</v>
      </c>
      <c r="L53" s="16">
        <v>12.21</v>
      </c>
      <c r="M53" s="16"/>
    </row>
    <row r="54" spans="1:13" s="40" customFormat="1" ht="12.75">
      <c r="A54" s="33" t="s">
        <v>436</v>
      </c>
      <c r="B54" s="39" t="s">
        <v>483</v>
      </c>
      <c r="C54" s="16">
        <f t="shared" si="3"/>
        <v>24.67</v>
      </c>
      <c r="D54" s="16"/>
      <c r="E54" s="16"/>
      <c r="F54" s="16"/>
      <c r="G54" s="16"/>
      <c r="H54" s="16">
        <v>12.02</v>
      </c>
      <c r="I54" s="16">
        <v>12.02</v>
      </c>
      <c r="J54" s="16"/>
      <c r="K54" s="16">
        <v>12.65</v>
      </c>
      <c r="L54" s="16">
        <v>12.65</v>
      </c>
      <c r="M54" s="16"/>
    </row>
    <row r="55" spans="1:13" s="32" customFormat="1" ht="45">
      <c r="A55" s="29" t="s">
        <v>22</v>
      </c>
      <c r="B55" s="30" t="s">
        <v>484</v>
      </c>
      <c r="C55" s="31">
        <f t="shared" si="3"/>
        <v>191.47</v>
      </c>
      <c r="D55" s="31">
        <v>40</v>
      </c>
      <c r="E55" s="31">
        <f>E56+E57+E58</f>
        <v>40</v>
      </c>
      <c r="F55" s="31"/>
      <c r="G55" s="31">
        <v>70</v>
      </c>
      <c r="H55" s="31">
        <v>73.78</v>
      </c>
      <c r="I55" s="31"/>
      <c r="J55" s="31">
        <f>G55*1.054</f>
        <v>73.78</v>
      </c>
      <c r="K55" s="31">
        <v>77.69</v>
      </c>
      <c r="L55" s="31"/>
      <c r="M55" s="31">
        <f>J55*1.053</f>
        <v>77.69033999999999</v>
      </c>
    </row>
    <row r="56" spans="1:13" s="40" customFormat="1" ht="12.75">
      <c r="A56" s="33" t="s">
        <v>23</v>
      </c>
      <c r="B56" s="39" t="s">
        <v>485</v>
      </c>
      <c r="C56" s="16">
        <f t="shared" si="3"/>
        <v>84.91</v>
      </c>
      <c r="D56" s="16">
        <v>20</v>
      </c>
      <c r="E56" s="16">
        <v>20</v>
      </c>
      <c r="F56" s="16"/>
      <c r="G56" s="16">
        <v>30</v>
      </c>
      <c r="H56" s="16">
        <v>31.62</v>
      </c>
      <c r="I56" s="16"/>
      <c r="J56" s="16">
        <f>G56/100*105.4</f>
        <v>31.62</v>
      </c>
      <c r="K56" s="16">
        <v>33.29</v>
      </c>
      <c r="L56" s="16"/>
      <c r="M56" s="16">
        <v>33.29</v>
      </c>
    </row>
    <row r="57" spans="1:13" s="40" customFormat="1" ht="12.75">
      <c r="A57" s="33" t="s">
        <v>24</v>
      </c>
      <c r="B57" s="39" t="s">
        <v>486</v>
      </c>
      <c r="C57" s="16">
        <f t="shared" si="3"/>
        <v>63.28</v>
      </c>
      <c r="D57" s="16">
        <v>20</v>
      </c>
      <c r="E57" s="16">
        <v>20</v>
      </c>
      <c r="F57" s="16"/>
      <c r="G57" s="16">
        <v>20</v>
      </c>
      <c r="H57" s="16">
        <v>21.08</v>
      </c>
      <c r="I57" s="16"/>
      <c r="J57" s="16">
        <f>G57/100*105.4</f>
        <v>21.080000000000002</v>
      </c>
      <c r="K57" s="16">
        <v>22.2</v>
      </c>
      <c r="L57" s="16"/>
      <c r="M57" s="16">
        <f>J57/100*105.3</f>
        <v>22.19724</v>
      </c>
    </row>
    <row r="58" spans="1:13" s="40" customFormat="1" ht="38.25">
      <c r="A58" s="33" t="s">
        <v>25</v>
      </c>
      <c r="B58" s="39" t="s">
        <v>487</v>
      </c>
      <c r="C58" s="16">
        <f t="shared" si="3"/>
        <v>43.28</v>
      </c>
      <c r="D58" s="16"/>
      <c r="E58" s="16"/>
      <c r="F58" s="16"/>
      <c r="G58" s="16">
        <v>20</v>
      </c>
      <c r="H58" s="16">
        <v>21.08</v>
      </c>
      <c r="I58" s="16"/>
      <c r="J58" s="16">
        <f>G58/100*105.4</f>
        <v>21.080000000000002</v>
      </c>
      <c r="K58" s="16">
        <v>22.2</v>
      </c>
      <c r="L58" s="16"/>
      <c r="M58" s="16">
        <f>J58/100*105.3</f>
        <v>22.19724</v>
      </c>
    </row>
    <row r="59" spans="1:13" s="6" customFormat="1" ht="51.75">
      <c r="A59" s="4" t="s">
        <v>26</v>
      </c>
      <c r="B59" s="41" t="s">
        <v>367</v>
      </c>
      <c r="C59" s="31">
        <f t="shared" si="3"/>
        <v>319.78</v>
      </c>
      <c r="D59" s="31">
        <v>40</v>
      </c>
      <c r="E59" s="31">
        <f>E60</f>
        <v>40</v>
      </c>
      <c r="F59" s="31"/>
      <c r="G59" s="2"/>
      <c r="H59" s="11">
        <v>136.28</v>
      </c>
      <c r="I59" s="31">
        <v>136.28</v>
      </c>
      <c r="J59" s="2"/>
      <c r="K59" s="11">
        <v>143.5</v>
      </c>
      <c r="L59" s="31">
        <v>143.5</v>
      </c>
      <c r="M59" s="2"/>
    </row>
    <row r="60" spans="1:13" s="35" customFormat="1" ht="25.5">
      <c r="A60" s="3" t="s">
        <v>27</v>
      </c>
      <c r="B60" s="8" t="s">
        <v>396</v>
      </c>
      <c r="C60" s="16">
        <f t="shared" si="3"/>
        <v>319.78</v>
      </c>
      <c r="D60" s="16">
        <v>40</v>
      </c>
      <c r="E60" s="16">
        <v>40</v>
      </c>
      <c r="F60" s="16"/>
      <c r="G60" s="11"/>
      <c r="H60" s="11">
        <v>136.28</v>
      </c>
      <c r="I60" s="16">
        <v>136.28</v>
      </c>
      <c r="J60" s="11"/>
      <c r="K60" s="11">
        <v>143.5</v>
      </c>
      <c r="L60" s="16">
        <v>143.5</v>
      </c>
      <c r="M60" s="11"/>
    </row>
    <row r="61" spans="1:13" s="32" customFormat="1" ht="45">
      <c r="A61" s="29" t="s">
        <v>35</v>
      </c>
      <c r="B61" s="30" t="s">
        <v>370</v>
      </c>
      <c r="C61" s="31">
        <f t="shared" si="3"/>
        <v>837.39</v>
      </c>
      <c r="D61" s="31">
        <v>121.8</v>
      </c>
      <c r="E61" s="31">
        <f>E62+E64+E75+E78</f>
        <v>121.80000000000001</v>
      </c>
      <c r="F61" s="31"/>
      <c r="G61" s="31">
        <f>G62+G64+G75+G78</f>
        <v>45</v>
      </c>
      <c r="H61" s="31">
        <v>348.56</v>
      </c>
      <c r="I61" s="31">
        <v>301.13</v>
      </c>
      <c r="J61" s="31">
        <f>J62+J64+J75+J78</f>
        <v>47.43</v>
      </c>
      <c r="K61" s="31">
        <v>367.03</v>
      </c>
      <c r="L61" s="31">
        <f>I61*1.053</f>
        <v>317.08988999999997</v>
      </c>
      <c r="M61" s="31">
        <f>M62+M64+M75+M78</f>
        <v>49.93793</v>
      </c>
    </row>
    <row r="62" spans="1:13" s="6" customFormat="1" ht="38.25">
      <c r="A62" s="4" t="s">
        <v>36</v>
      </c>
      <c r="B62" s="1" t="s">
        <v>353</v>
      </c>
      <c r="C62" s="2">
        <f t="shared" si="3"/>
        <v>238.26999999999998</v>
      </c>
      <c r="D62" s="2">
        <v>65.2</v>
      </c>
      <c r="E62" s="2">
        <f>E63</f>
        <v>65.2</v>
      </c>
      <c r="F62" s="2"/>
      <c r="G62" s="2"/>
      <c r="H62" s="2">
        <v>84.3</v>
      </c>
      <c r="I62" s="2">
        <v>84.3</v>
      </c>
      <c r="J62" s="2"/>
      <c r="K62" s="2">
        <v>88.77</v>
      </c>
      <c r="L62" s="2">
        <f>I62/100*105.3</f>
        <v>88.7679</v>
      </c>
      <c r="M62" s="2"/>
    </row>
    <row r="63" spans="1:13" s="10" customFormat="1" ht="25.5">
      <c r="A63" s="3" t="s">
        <v>37</v>
      </c>
      <c r="B63" s="8" t="s">
        <v>352</v>
      </c>
      <c r="C63" s="16">
        <f t="shared" si="3"/>
        <v>238.26999999999998</v>
      </c>
      <c r="D63" s="16">
        <v>65.2</v>
      </c>
      <c r="E63" s="9">
        <v>65.2</v>
      </c>
      <c r="F63" s="9"/>
      <c r="G63" s="9"/>
      <c r="H63" s="9">
        <v>84.3</v>
      </c>
      <c r="I63" s="9">
        <v>84.3</v>
      </c>
      <c r="J63" s="9"/>
      <c r="K63" s="9">
        <v>88.77</v>
      </c>
      <c r="L63" s="9">
        <v>88.77</v>
      </c>
      <c r="M63" s="9"/>
    </row>
    <row r="64" spans="1:13" s="6" customFormat="1" ht="25.5">
      <c r="A64" s="4" t="s">
        <v>39</v>
      </c>
      <c r="B64" s="1" t="s">
        <v>0</v>
      </c>
      <c r="C64" s="2">
        <f t="shared" si="3"/>
        <v>438.47</v>
      </c>
      <c r="D64" s="2">
        <v>36.6</v>
      </c>
      <c r="E64" s="2">
        <v>36.6</v>
      </c>
      <c r="F64" s="2"/>
      <c r="G64" s="2">
        <v>30</v>
      </c>
      <c r="H64" s="2">
        <v>195.75</v>
      </c>
      <c r="I64" s="2">
        <v>164.13</v>
      </c>
      <c r="J64" s="2">
        <f>G64*1.054</f>
        <v>31.62</v>
      </c>
      <c r="K64" s="2">
        <v>206.12</v>
      </c>
      <c r="L64" s="2">
        <v>172.83</v>
      </c>
      <c r="M64" s="2">
        <v>33.29</v>
      </c>
    </row>
    <row r="65" spans="1:13" s="10" customFormat="1" ht="25.5">
      <c r="A65" s="3" t="s">
        <v>40</v>
      </c>
      <c r="B65" s="8" t="s">
        <v>345</v>
      </c>
      <c r="C65" s="9"/>
      <c r="D65" s="9"/>
      <c r="E65" s="9"/>
      <c r="F65" s="9"/>
      <c r="G65" s="9">
        <v>3</v>
      </c>
      <c r="H65" s="9"/>
      <c r="I65" s="9"/>
      <c r="J65" s="9"/>
      <c r="K65" s="9"/>
      <c r="L65" s="9"/>
      <c r="M65" s="9"/>
    </row>
    <row r="66" spans="1:13" s="10" customFormat="1" ht="56.25" customHeight="1">
      <c r="A66" s="3" t="s">
        <v>41</v>
      </c>
      <c r="B66" s="8" t="s">
        <v>382</v>
      </c>
      <c r="C66" s="9"/>
      <c r="D66" s="9"/>
      <c r="E66" s="9"/>
      <c r="F66" s="9"/>
      <c r="G66" s="9">
        <v>2</v>
      </c>
      <c r="H66" s="9"/>
      <c r="I66" s="9"/>
      <c r="J66" s="9"/>
      <c r="K66" s="9"/>
      <c r="L66" s="9"/>
      <c r="M66" s="9"/>
    </row>
    <row r="67" spans="1:13" s="10" customFormat="1" ht="38.25">
      <c r="A67" s="3" t="s">
        <v>437</v>
      </c>
      <c r="B67" s="8" t="s">
        <v>346</v>
      </c>
      <c r="C67" s="9"/>
      <c r="D67" s="9"/>
      <c r="E67" s="9"/>
      <c r="F67" s="9"/>
      <c r="G67" s="9">
        <v>2</v>
      </c>
      <c r="H67" s="9"/>
      <c r="I67" s="9"/>
      <c r="J67" s="9"/>
      <c r="K67" s="9"/>
      <c r="L67" s="9"/>
      <c r="M67" s="9"/>
    </row>
    <row r="68" spans="1:13" s="10" customFormat="1" ht="51">
      <c r="A68" s="3" t="s">
        <v>438</v>
      </c>
      <c r="B68" s="8" t="s">
        <v>397</v>
      </c>
      <c r="C68" s="9"/>
      <c r="D68" s="9"/>
      <c r="E68" s="9"/>
      <c r="F68" s="9"/>
      <c r="G68" s="9">
        <v>3</v>
      </c>
      <c r="H68" s="9"/>
      <c r="I68" s="9"/>
      <c r="J68" s="9"/>
      <c r="K68" s="9"/>
      <c r="L68" s="9"/>
      <c r="M68" s="9"/>
    </row>
    <row r="69" spans="1:13" s="10" customFormat="1" ht="51">
      <c r="A69" s="3" t="s">
        <v>439</v>
      </c>
      <c r="B69" s="8" t="s">
        <v>314</v>
      </c>
      <c r="C69" s="9"/>
      <c r="D69" s="9"/>
      <c r="E69" s="9"/>
      <c r="F69" s="9"/>
      <c r="G69" s="9">
        <v>3</v>
      </c>
      <c r="H69" s="9"/>
      <c r="I69" s="9"/>
      <c r="J69" s="9"/>
      <c r="K69" s="9"/>
      <c r="L69" s="9"/>
      <c r="M69" s="9"/>
    </row>
    <row r="70" spans="1:13" s="10" customFormat="1" ht="78.75" customHeight="1">
      <c r="A70" s="3" t="s">
        <v>440</v>
      </c>
      <c r="B70" s="8" t="s">
        <v>398</v>
      </c>
      <c r="C70" s="9"/>
      <c r="D70" s="9"/>
      <c r="E70" s="9"/>
      <c r="F70" s="9"/>
      <c r="G70" s="9">
        <v>5</v>
      </c>
      <c r="H70" s="9"/>
      <c r="I70" s="9"/>
      <c r="J70" s="9"/>
      <c r="K70" s="9"/>
      <c r="L70" s="9"/>
      <c r="M70" s="9"/>
    </row>
    <row r="71" spans="1:13" s="10" customFormat="1" ht="25.5">
      <c r="A71" s="3" t="s">
        <v>441</v>
      </c>
      <c r="B71" s="8" t="s">
        <v>350</v>
      </c>
      <c r="C71" s="9"/>
      <c r="D71" s="9"/>
      <c r="E71" s="9"/>
      <c r="F71" s="9"/>
      <c r="G71" s="9">
        <v>3</v>
      </c>
      <c r="H71" s="9"/>
      <c r="I71" s="9"/>
      <c r="J71" s="9"/>
      <c r="K71" s="9"/>
      <c r="L71" s="9"/>
      <c r="M71" s="9"/>
    </row>
    <row r="72" spans="1:13" s="10" customFormat="1" ht="38.25">
      <c r="A72" s="3" t="s">
        <v>442</v>
      </c>
      <c r="B72" s="8" t="s">
        <v>351</v>
      </c>
      <c r="C72" s="9"/>
      <c r="D72" s="9"/>
      <c r="E72" s="9"/>
      <c r="F72" s="9"/>
      <c r="G72" s="9">
        <v>3</v>
      </c>
      <c r="H72" s="9"/>
      <c r="I72" s="9"/>
      <c r="J72" s="9"/>
      <c r="K72" s="9"/>
      <c r="L72" s="9"/>
      <c r="M72" s="9"/>
    </row>
    <row r="73" spans="1:13" s="10" customFormat="1" ht="51">
      <c r="A73" s="3" t="s">
        <v>443</v>
      </c>
      <c r="B73" s="8" t="s">
        <v>390</v>
      </c>
      <c r="C73" s="9"/>
      <c r="D73" s="9"/>
      <c r="E73" s="9"/>
      <c r="F73" s="9"/>
      <c r="G73" s="9">
        <v>3</v>
      </c>
      <c r="H73" s="9"/>
      <c r="I73" s="9"/>
      <c r="J73" s="9"/>
      <c r="K73" s="9"/>
      <c r="L73" s="9"/>
      <c r="M73" s="9"/>
    </row>
    <row r="74" spans="1:13" s="10" customFormat="1" ht="38.25">
      <c r="A74" s="3" t="s">
        <v>444</v>
      </c>
      <c r="B74" s="8" t="s">
        <v>286</v>
      </c>
      <c r="C74" s="9"/>
      <c r="D74" s="9"/>
      <c r="E74" s="9"/>
      <c r="F74" s="9"/>
      <c r="G74" s="9">
        <v>3</v>
      </c>
      <c r="H74" s="9"/>
      <c r="I74" s="9"/>
      <c r="J74" s="9"/>
      <c r="K74" s="9"/>
      <c r="L74" s="9"/>
      <c r="M74" s="9"/>
    </row>
    <row r="75" spans="1:13" s="6" customFormat="1" ht="38.25">
      <c r="A75" s="4" t="s">
        <v>42</v>
      </c>
      <c r="B75" s="1" t="s">
        <v>399</v>
      </c>
      <c r="C75" s="2">
        <f>D75+H75+K75</f>
        <v>128.19</v>
      </c>
      <c r="D75" s="2">
        <v>20</v>
      </c>
      <c r="E75" s="2">
        <f>E76</f>
        <v>20</v>
      </c>
      <c r="F75" s="2"/>
      <c r="G75" s="2"/>
      <c r="H75" s="2">
        <v>52.7</v>
      </c>
      <c r="I75" s="2">
        <v>52.7</v>
      </c>
      <c r="J75" s="2"/>
      <c r="K75" s="2">
        <v>55.49</v>
      </c>
      <c r="L75" s="2">
        <f>I75/100*105.3</f>
        <v>55.4931</v>
      </c>
      <c r="M75" s="2"/>
    </row>
    <row r="76" spans="1:13" s="10" customFormat="1" ht="25.5">
      <c r="A76" s="3" t="s">
        <v>43</v>
      </c>
      <c r="B76" s="8" t="s">
        <v>240</v>
      </c>
      <c r="C76" s="9">
        <f>D76+H76+K76</f>
        <v>20</v>
      </c>
      <c r="D76" s="9">
        <v>20</v>
      </c>
      <c r="E76" s="9">
        <v>20</v>
      </c>
      <c r="F76" s="9"/>
      <c r="G76" s="9"/>
      <c r="H76" s="9"/>
      <c r="I76" s="9"/>
      <c r="J76" s="9"/>
      <c r="K76" s="9"/>
      <c r="L76" s="9"/>
      <c r="M76" s="9"/>
    </row>
    <row r="77" spans="1:13" s="10" customFormat="1" ht="25.5">
      <c r="A77" s="3" t="s">
        <v>44</v>
      </c>
      <c r="B77" s="8" t="s">
        <v>241</v>
      </c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</row>
    <row r="78" spans="1:13" s="6" customFormat="1" ht="38.25">
      <c r="A78" s="4" t="s">
        <v>383</v>
      </c>
      <c r="B78" s="1" t="s">
        <v>354</v>
      </c>
      <c r="C78" s="2">
        <f>D78+H78+K78</f>
        <v>32.46</v>
      </c>
      <c r="D78" s="2">
        <v>0</v>
      </c>
      <c r="E78" s="2">
        <f>E79+E80+E81</f>
        <v>0</v>
      </c>
      <c r="F78" s="2"/>
      <c r="G78" s="2">
        <v>15</v>
      </c>
      <c r="H78" s="2">
        <v>15.81</v>
      </c>
      <c r="I78" s="2"/>
      <c r="J78" s="2">
        <f>G78/100*105.4</f>
        <v>15.81</v>
      </c>
      <c r="K78" s="2">
        <v>16.65</v>
      </c>
      <c r="L78" s="2"/>
      <c r="M78" s="2">
        <f>J78/100*105.3</f>
        <v>16.647930000000002</v>
      </c>
    </row>
    <row r="79" spans="1:13" s="10" customFormat="1" ht="12.75">
      <c r="A79" s="3" t="s">
        <v>384</v>
      </c>
      <c r="B79" s="8" t="s">
        <v>400</v>
      </c>
      <c r="C79" s="9"/>
      <c r="D79" s="9"/>
      <c r="E79" s="9"/>
      <c r="F79" s="9"/>
      <c r="G79" s="9">
        <v>5</v>
      </c>
      <c r="H79" s="9"/>
      <c r="I79" s="9"/>
      <c r="J79" s="9"/>
      <c r="K79" s="9"/>
      <c r="L79" s="9"/>
      <c r="M79" s="9"/>
    </row>
    <row r="80" spans="1:13" s="10" customFormat="1" ht="25.5">
      <c r="A80" s="3" t="s">
        <v>385</v>
      </c>
      <c r="B80" s="8" t="s">
        <v>355</v>
      </c>
      <c r="C80" s="9"/>
      <c r="D80" s="9"/>
      <c r="E80" s="9"/>
      <c r="F80" s="9"/>
      <c r="G80" s="9">
        <v>5</v>
      </c>
      <c r="H80" s="9"/>
      <c r="I80" s="9"/>
      <c r="J80" s="9"/>
      <c r="K80" s="9"/>
      <c r="L80" s="9"/>
      <c r="M80" s="9"/>
    </row>
    <row r="81" spans="1:13" s="10" customFormat="1" ht="25.5">
      <c r="A81" s="3" t="s">
        <v>386</v>
      </c>
      <c r="B81" s="8" t="s">
        <v>356</v>
      </c>
      <c r="C81" s="16"/>
      <c r="D81" s="16"/>
      <c r="E81" s="9"/>
      <c r="F81" s="9"/>
      <c r="G81" s="9">
        <v>5</v>
      </c>
      <c r="H81" s="9"/>
      <c r="I81" s="9"/>
      <c r="J81" s="9"/>
      <c r="K81" s="9"/>
      <c r="L81" s="9"/>
      <c r="M81" s="9"/>
    </row>
    <row r="82" spans="1:13" s="32" customFormat="1" ht="45">
      <c r="A82" s="29" t="s">
        <v>45</v>
      </c>
      <c r="B82" s="30" t="s">
        <v>362</v>
      </c>
      <c r="C82" s="31">
        <f aca="true" t="shared" si="4" ref="C82:C90">D82+H82+K82</f>
        <v>863.38</v>
      </c>
      <c r="D82" s="31">
        <v>0</v>
      </c>
      <c r="E82" s="31">
        <f>E83+E84+E85+E86+E87+E88</f>
        <v>0</v>
      </c>
      <c r="F82" s="31"/>
      <c r="G82" s="31">
        <v>39</v>
      </c>
      <c r="H82" s="31">
        <v>420.55</v>
      </c>
      <c r="I82" s="31">
        <v>379.44</v>
      </c>
      <c r="J82" s="31">
        <f>G82/100*105.4</f>
        <v>41.106</v>
      </c>
      <c r="K82" s="31">
        <v>442.83</v>
      </c>
      <c r="L82" s="31">
        <f>I82*1.053</f>
        <v>399.55032</v>
      </c>
      <c r="M82" s="31">
        <f>J82/100*105.3</f>
        <v>43.284618</v>
      </c>
    </row>
    <row r="83" spans="1:13" s="10" customFormat="1" ht="38.25">
      <c r="A83" s="33" t="s">
        <v>46</v>
      </c>
      <c r="B83" s="39" t="s">
        <v>393</v>
      </c>
      <c r="C83" s="16">
        <f t="shared" si="4"/>
        <v>32.45</v>
      </c>
      <c r="D83" s="16"/>
      <c r="E83" s="9"/>
      <c r="F83" s="9"/>
      <c r="G83" s="9">
        <v>15</v>
      </c>
      <c r="H83" s="9">
        <v>15.81</v>
      </c>
      <c r="I83" s="9"/>
      <c r="J83" s="9">
        <f>G83/100*105.4</f>
        <v>15.81</v>
      </c>
      <c r="K83" s="9">
        <v>16.64</v>
      </c>
      <c r="L83" s="9"/>
      <c r="M83" s="9">
        <v>16.64</v>
      </c>
    </row>
    <row r="84" spans="1:13" s="10" customFormat="1" ht="41.25" customHeight="1">
      <c r="A84" s="3" t="s">
        <v>47</v>
      </c>
      <c r="B84" s="8" t="s">
        <v>363</v>
      </c>
      <c r="C84" s="16">
        <f t="shared" si="4"/>
        <v>21.64</v>
      </c>
      <c r="D84" s="16"/>
      <c r="E84" s="9"/>
      <c r="F84" s="9"/>
      <c r="G84" s="9"/>
      <c r="H84" s="9">
        <v>10.54</v>
      </c>
      <c r="I84" s="9">
        <v>10.54</v>
      </c>
      <c r="J84" s="9"/>
      <c r="K84" s="9">
        <v>11.1</v>
      </c>
      <c r="L84" s="9">
        <f>I84/100*105.3</f>
        <v>11.098619999999999</v>
      </c>
      <c r="M84" s="9"/>
    </row>
    <row r="85" spans="1:13" s="10" customFormat="1" ht="43.5" customHeight="1">
      <c r="A85" s="3" t="s">
        <v>48</v>
      </c>
      <c r="B85" s="8" t="s">
        <v>364</v>
      </c>
      <c r="C85" s="16">
        <f t="shared" si="4"/>
        <v>86.55</v>
      </c>
      <c r="D85" s="16"/>
      <c r="E85" s="9"/>
      <c r="F85" s="9"/>
      <c r="G85" s="9"/>
      <c r="H85" s="9">
        <v>42.16</v>
      </c>
      <c r="I85" s="9">
        <v>42.16</v>
      </c>
      <c r="J85" s="9"/>
      <c r="K85" s="9">
        <v>44.39</v>
      </c>
      <c r="L85" s="9">
        <f>I85/100*105.3</f>
        <v>44.394479999999994</v>
      </c>
      <c r="M85" s="9"/>
    </row>
    <row r="86" spans="1:13" s="10" customFormat="1" ht="51">
      <c r="A86" s="3" t="s">
        <v>49</v>
      </c>
      <c r="B86" s="8" t="s">
        <v>366</v>
      </c>
      <c r="C86" s="9">
        <f t="shared" si="4"/>
        <v>51.94</v>
      </c>
      <c r="D86" s="9"/>
      <c r="E86" s="9"/>
      <c r="F86" s="9"/>
      <c r="G86" s="9">
        <v>24</v>
      </c>
      <c r="H86" s="9">
        <v>25.3</v>
      </c>
      <c r="I86" s="9"/>
      <c r="J86" s="9">
        <f>G86/100*105.4</f>
        <v>25.296</v>
      </c>
      <c r="K86" s="9">
        <v>26.64</v>
      </c>
      <c r="L86" s="9"/>
      <c r="M86" s="9">
        <f>J86/100*105.3</f>
        <v>26.636688</v>
      </c>
    </row>
    <row r="87" spans="1:13" s="10" customFormat="1" ht="38.25">
      <c r="A87" s="3" t="s">
        <v>50</v>
      </c>
      <c r="B87" s="8" t="s">
        <v>404</v>
      </c>
      <c r="C87" s="9">
        <f t="shared" si="4"/>
        <v>649.16</v>
      </c>
      <c r="D87" s="9"/>
      <c r="E87" s="9"/>
      <c r="F87" s="9"/>
      <c r="G87" s="2"/>
      <c r="H87" s="16">
        <v>316.2</v>
      </c>
      <c r="I87" s="9">
        <v>316.2</v>
      </c>
      <c r="J87" s="9"/>
      <c r="K87" s="9">
        <v>332.96</v>
      </c>
      <c r="L87" s="9">
        <f>I87/100*105.3</f>
        <v>332.9586</v>
      </c>
      <c r="M87" s="9"/>
    </row>
    <row r="88" spans="1:13" s="10" customFormat="1" ht="60.75" customHeight="1">
      <c r="A88" s="3" t="s">
        <v>51</v>
      </c>
      <c r="B88" s="8" t="s">
        <v>365</v>
      </c>
      <c r="C88" s="9">
        <f t="shared" si="4"/>
        <v>21.64</v>
      </c>
      <c r="D88" s="9"/>
      <c r="E88" s="9"/>
      <c r="F88" s="9"/>
      <c r="G88" s="9"/>
      <c r="H88" s="9">
        <v>10.54</v>
      </c>
      <c r="I88" s="9">
        <v>10.54</v>
      </c>
      <c r="J88" s="9"/>
      <c r="K88" s="9">
        <v>11.1</v>
      </c>
      <c r="L88" s="9">
        <f>I88/100*105.3</f>
        <v>11.098619999999999</v>
      </c>
      <c r="M88" s="9"/>
    </row>
    <row r="89" spans="1:13" s="15" customFormat="1" ht="28.5">
      <c r="A89" s="42" t="s">
        <v>2</v>
      </c>
      <c r="B89" s="13" t="s">
        <v>389</v>
      </c>
      <c r="C89" s="14">
        <f t="shared" si="4"/>
        <v>7201.9400000000005</v>
      </c>
      <c r="D89" s="14">
        <v>1089.03</v>
      </c>
      <c r="E89" s="14">
        <f>E90+E98+E104+E117+E125+E131+E156+E166+E180+E197+E218+E220+E233+E240+E245+E248+E257+E261+E269</f>
        <v>507.13</v>
      </c>
      <c r="F89" s="14">
        <f>F90+F98+F104+F117+F125+F131+F156+F166+F180+F197+F218+F220+F233+F240+F245+F248+F257+F261+F269</f>
        <v>554.9</v>
      </c>
      <c r="G89" s="14" t="e">
        <f>G90+G98+G104+G117+G125+G131+G156+G166+G180+G197+G218+G220+G233+G240+G245+G248+G257+G261+G269+#REF!</f>
        <v>#REF!</v>
      </c>
      <c r="H89" s="14">
        <v>2977.55</v>
      </c>
      <c r="I89" s="14">
        <v>1349.12</v>
      </c>
      <c r="J89" s="14">
        <v>1628.43</v>
      </c>
      <c r="K89" s="14">
        <v>3135.36</v>
      </c>
      <c r="L89" s="14">
        <f>I89*1.053</f>
        <v>1420.6233599999998</v>
      </c>
      <c r="M89" s="14">
        <f>J89*1.053</f>
        <v>1714.73679</v>
      </c>
    </row>
    <row r="90" spans="1:13" s="32" customFormat="1" ht="15">
      <c r="A90" s="29" t="s">
        <v>4</v>
      </c>
      <c r="B90" s="30" t="s">
        <v>269</v>
      </c>
      <c r="C90" s="31">
        <f t="shared" si="4"/>
        <v>719.14</v>
      </c>
      <c r="D90" s="31">
        <v>70</v>
      </c>
      <c r="E90" s="31">
        <v>20</v>
      </c>
      <c r="F90" s="31">
        <v>50</v>
      </c>
      <c r="G90" s="31">
        <v>150</v>
      </c>
      <c r="H90" s="31">
        <v>316.2</v>
      </c>
      <c r="I90" s="31">
        <v>105.4</v>
      </c>
      <c r="J90" s="31">
        <v>210.8</v>
      </c>
      <c r="K90" s="31">
        <v>332.94</v>
      </c>
      <c r="L90" s="31">
        <v>110.97</v>
      </c>
      <c r="M90" s="31">
        <f>J90/100*105.3</f>
        <v>221.9724</v>
      </c>
    </row>
    <row r="91" spans="1:13" s="6" customFormat="1" ht="12.75">
      <c r="A91" s="4" t="s">
        <v>5</v>
      </c>
      <c r="B91" s="1" t="s">
        <v>278</v>
      </c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1:13" s="10" customFormat="1" ht="25.5">
      <c r="A92" s="3" t="s">
        <v>281</v>
      </c>
      <c r="B92" s="8" t="s">
        <v>372</v>
      </c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</row>
    <row r="93" spans="1:13" s="6" customFormat="1" ht="39.75" customHeight="1">
      <c r="A93" s="4" t="s">
        <v>6</v>
      </c>
      <c r="B93" s="1" t="s">
        <v>336</v>
      </c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1:13" s="10" customFormat="1" ht="25.5">
      <c r="A94" s="3" t="s">
        <v>282</v>
      </c>
      <c r="B94" s="8" t="s">
        <v>92</v>
      </c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</row>
    <row r="95" spans="1:13" s="10" customFormat="1" ht="12.75">
      <c r="A95" s="3" t="s">
        <v>283</v>
      </c>
      <c r="B95" s="8" t="s">
        <v>93</v>
      </c>
      <c r="C95" s="11"/>
      <c r="D95" s="11"/>
      <c r="E95" s="9"/>
      <c r="F95" s="9"/>
      <c r="G95" s="9"/>
      <c r="H95" s="9"/>
      <c r="I95" s="9"/>
      <c r="J95" s="9"/>
      <c r="K95" s="9"/>
      <c r="L95" s="9"/>
      <c r="M95" s="9"/>
    </row>
    <row r="96" spans="1:13" s="10" customFormat="1" ht="12.75">
      <c r="A96" s="3" t="s">
        <v>284</v>
      </c>
      <c r="B96" s="8" t="s">
        <v>94</v>
      </c>
      <c r="C96" s="11"/>
      <c r="D96" s="11"/>
      <c r="E96" s="9"/>
      <c r="F96" s="9"/>
      <c r="G96" s="9"/>
      <c r="H96" s="9"/>
      <c r="I96" s="9"/>
      <c r="J96" s="9"/>
      <c r="K96" s="9"/>
      <c r="L96" s="9"/>
      <c r="M96" s="9"/>
    </row>
    <row r="97" spans="1:13" s="10" customFormat="1" ht="12.75">
      <c r="A97" s="3" t="s">
        <v>285</v>
      </c>
      <c r="B97" s="8" t="s">
        <v>374</v>
      </c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</row>
    <row r="98" spans="1:13" s="32" customFormat="1" ht="16.5" customHeight="1">
      <c r="A98" s="29" t="s">
        <v>309</v>
      </c>
      <c r="B98" s="30" t="s">
        <v>264</v>
      </c>
      <c r="C98" s="31">
        <f>D98+H98+K98</f>
        <v>207.45</v>
      </c>
      <c r="D98" s="31">
        <v>12.7</v>
      </c>
      <c r="E98" s="31">
        <v>12.7</v>
      </c>
      <c r="F98" s="31">
        <v>0</v>
      </c>
      <c r="G98" s="31">
        <v>30</v>
      </c>
      <c r="H98" s="31">
        <v>94.86</v>
      </c>
      <c r="I98" s="31">
        <v>42.16</v>
      </c>
      <c r="J98" s="31">
        <v>52.7</v>
      </c>
      <c r="K98" s="31">
        <v>99.89</v>
      </c>
      <c r="L98" s="31">
        <f>I98*1.053</f>
        <v>44.394479999999994</v>
      </c>
      <c r="M98" s="31">
        <v>55.5</v>
      </c>
    </row>
    <row r="99" spans="1:13" s="6" customFormat="1" ht="12.75">
      <c r="A99" s="4" t="s">
        <v>296</v>
      </c>
      <c r="B99" s="1" t="s">
        <v>278</v>
      </c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s="10" customFormat="1" ht="38.25">
      <c r="A100" s="3" t="s">
        <v>297</v>
      </c>
      <c r="B100" s="8" t="s">
        <v>265</v>
      </c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</row>
    <row r="101" spans="1:13" s="6" customFormat="1" ht="25.5">
      <c r="A101" s="4" t="s">
        <v>305</v>
      </c>
      <c r="B101" s="1" t="s">
        <v>328</v>
      </c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 s="10" customFormat="1" ht="38.25">
      <c r="A102" s="3" t="s">
        <v>329</v>
      </c>
      <c r="B102" s="8" t="s">
        <v>359</v>
      </c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</row>
    <row r="103" spans="1:13" s="10" customFormat="1" ht="25.5">
      <c r="A103" s="3" t="s">
        <v>330</v>
      </c>
      <c r="B103" s="8" t="s">
        <v>371</v>
      </c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</row>
    <row r="104" spans="1:13" s="32" customFormat="1" ht="15">
      <c r="A104" s="29" t="s">
        <v>11</v>
      </c>
      <c r="B104" s="30" t="s">
        <v>253</v>
      </c>
      <c r="C104" s="31">
        <f>D104+H104+K104</f>
        <v>552.91</v>
      </c>
      <c r="D104" s="31">
        <v>120.14</v>
      </c>
      <c r="E104" s="31">
        <v>90.14</v>
      </c>
      <c r="F104" s="31">
        <v>30</v>
      </c>
      <c r="G104" s="31">
        <v>20</v>
      </c>
      <c r="H104" s="31">
        <v>210.8</v>
      </c>
      <c r="I104" s="31">
        <v>158.1</v>
      </c>
      <c r="J104" s="31">
        <v>52.7</v>
      </c>
      <c r="K104" s="31">
        <v>221.97</v>
      </c>
      <c r="L104" s="31">
        <f>I104*1.053</f>
        <v>166.4793</v>
      </c>
      <c r="M104" s="31">
        <f>J104/100*105.3</f>
        <v>55.4931</v>
      </c>
    </row>
    <row r="105" spans="1:13" s="6" customFormat="1" ht="25.5">
      <c r="A105" s="4" t="s">
        <v>311</v>
      </c>
      <c r="B105" s="1" t="s">
        <v>488</v>
      </c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</row>
    <row r="106" spans="1:13" s="10" customFormat="1" ht="25.5">
      <c r="A106" s="3" t="s">
        <v>53</v>
      </c>
      <c r="B106" s="8" t="s">
        <v>489</v>
      </c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</row>
    <row r="107" spans="1:13" s="10" customFormat="1" ht="27" customHeight="1">
      <c r="A107" s="3" t="s">
        <v>54</v>
      </c>
      <c r="B107" s="8" t="s">
        <v>490</v>
      </c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</row>
    <row r="108" spans="1:13" s="6" customFormat="1" ht="38.25">
      <c r="A108" s="4" t="s">
        <v>312</v>
      </c>
      <c r="B108" s="1" t="s">
        <v>491</v>
      </c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</row>
    <row r="109" spans="1:13" s="10" customFormat="1" ht="12.75">
      <c r="A109" s="3" t="s">
        <v>323</v>
      </c>
      <c r="B109" s="8" t="s">
        <v>492</v>
      </c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</row>
    <row r="110" spans="1:13" s="10" customFormat="1" ht="12.75">
      <c r="A110" s="3" t="s">
        <v>324</v>
      </c>
      <c r="B110" s="8" t="s">
        <v>493</v>
      </c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</row>
    <row r="111" spans="1:13" s="10" customFormat="1" ht="12.75">
      <c r="A111" s="3" t="s">
        <v>325</v>
      </c>
      <c r="B111" s="8" t="s">
        <v>494</v>
      </c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</row>
    <row r="112" spans="1:13" s="10" customFormat="1" ht="12.75">
      <c r="A112" s="3" t="s">
        <v>326</v>
      </c>
      <c r="B112" s="8" t="s">
        <v>495</v>
      </c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</row>
    <row r="113" spans="1:13" s="10" customFormat="1" ht="12.75">
      <c r="A113" s="3" t="s">
        <v>416</v>
      </c>
      <c r="B113" s="8" t="s">
        <v>496</v>
      </c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</row>
    <row r="114" spans="1:13" s="10" customFormat="1" ht="12.75">
      <c r="A114" s="3" t="s">
        <v>445</v>
      </c>
      <c r="B114" s="8" t="s">
        <v>497</v>
      </c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</row>
    <row r="115" spans="1:13" s="10" customFormat="1" ht="19.5" customHeight="1">
      <c r="A115" s="3" t="s">
        <v>446</v>
      </c>
      <c r="B115" s="8" t="s">
        <v>498</v>
      </c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</row>
    <row r="116" spans="1:13" s="10" customFormat="1" ht="12.75">
      <c r="A116" s="3" t="s">
        <v>447</v>
      </c>
      <c r="B116" s="8" t="s">
        <v>254</v>
      </c>
      <c r="C116" s="11"/>
      <c r="D116" s="11"/>
      <c r="E116" s="9"/>
      <c r="F116" s="9"/>
      <c r="G116" s="9"/>
      <c r="H116" s="9"/>
      <c r="I116" s="9"/>
      <c r="J116" s="9"/>
      <c r="K116" s="9"/>
      <c r="L116" s="9"/>
      <c r="M116" s="9"/>
    </row>
    <row r="117" spans="1:13" s="32" customFormat="1" ht="15">
      <c r="A117" s="29" t="s">
        <v>15</v>
      </c>
      <c r="B117" s="30" t="s">
        <v>268</v>
      </c>
      <c r="C117" s="31">
        <f>D117+H117+K117</f>
        <v>69.92</v>
      </c>
      <c r="D117" s="31">
        <v>5</v>
      </c>
      <c r="E117" s="31">
        <v>5</v>
      </c>
      <c r="F117" s="31">
        <v>0</v>
      </c>
      <c r="G117" s="31">
        <v>5</v>
      </c>
      <c r="H117" s="31">
        <v>31.62</v>
      </c>
      <c r="I117" s="31">
        <v>21.08</v>
      </c>
      <c r="J117" s="31">
        <v>10.54</v>
      </c>
      <c r="K117" s="31">
        <v>33.3</v>
      </c>
      <c r="L117" s="31">
        <f>I117*1.053</f>
        <v>22.197239999999997</v>
      </c>
      <c r="M117" s="31">
        <f>J117*1.053</f>
        <v>11.098619999999999</v>
      </c>
    </row>
    <row r="118" spans="1:13" s="6" customFormat="1" ht="12.75">
      <c r="A118" s="4" t="s">
        <v>16</v>
      </c>
      <c r="B118" s="1" t="s">
        <v>278</v>
      </c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</row>
    <row r="119" spans="1:13" s="10" customFormat="1" ht="27.75" customHeight="1">
      <c r="A119" s="3" t="s">
        <v>55</v>
      </c>
      <c r="B119" s="8" t="s">
        <v>401</v>
      </c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</row>
    <row r="120" spans="1:13" s="6" customFormat="1" ht="38.25">
      <c r="A120" s="4" t="s">
        <v>17</v>
      </c>
      <c r="B120" s="1" t="s">
        <v>333</v>
      </c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</row>
    <row r="121" spans="1:13" s="10" customFormat="1" ht="30" customHeight="1">
      <c r="A121" s="3" t="s">
        <v>56</v>
      </c>
      <c r="B121" s="8" t="s">
        <v>331</v>
      </c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</row>
    <row r="122" spans="1:13" s="10" customFormat="1" ht="25.5">
      <c r="A122" s="3" t="s">
        <v>57</v>
      </c>
      <c r="B122" s="8" t="s">
        <v>375</v>
      </c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</row>
    <row r="123" spans="1:13" s="10" customFormat="1" ht="25.5">
      <c r="A123" s="3" t="s">
        <v>58</v>
      </c>
      <c r="B123" s="8" t="s">
        <v>332</v>
      </c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</row>
    <row r="124" spans="1:13" s="10" customFormat="1" ht="38.25">
      <c r="A124" s="3" t="s">
        <v>59</v>
      </c>
      <c r="B124" s="8" t="s">
        <v>334</v>
      </c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</row>
    <row r="125" spans="1:13" s="32" customFormat="1" ht="15">
      <c r="A125" s="29" t="s">
        <v>22</v>
      </c>
      <c r="B125" s="30" t="s">
        <v>327</v>
      </c>
      <c r="C125" s="31">
        <f>D125+H125+K125</f>
        <v>102.28</v>
      </c>
      <c r="D125" s="31">
        <v>15.73</v>
      </c>
      <c r="E125" s="31">
        <v>10.73</v>
      </c>
      <c r="F125" s="31">
        <v>5</v>
      </c>
      <c r="G125" s="31">
        <v>5</v>
      </c>
      <c r="H125" s="31">
        <v>42.16</v>
      </c>
      <c r="I125" s="31">
        <v>31.62</v>
      </c>
      <c r="J125" s="31">
        <v>10.54</v>
      </c>
      <c r="K125" s="31">
        <v>44.39</v>
      </c>
      <c r="L125" s="31">
        <f>I125*1.053</f>
        <v>33.29586</v>
      </c>
      <c r="M125" s="31">
        <f>J125*1.053</f>
        <v>11.098619999999999</v>
      </c>
    </row>
    <row r="126" spans="1:13" s="6" customFormat="1" ht="12.75">
      <c r="A126" s="4" t="s">
        <v>23</v>
      </c>
      <c r="B126" s="1" t="s">
        <v>278</v>
      </c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</row>
    <row r="127" spans="1:13" s="10" customFormat="1" ht="38.25">
      <c r="A127" s="3" t="s">
        <v>60</v>
      </c>
      <c r="B127" s="8" t="s">
        <v>271</v>
      </c>
      <c r="C127" s="9"/>
      <c r="D127" s="9"/>
      <c r="E127" s="9"/>
      <c r="F127" s="9"/>
      <c r="G127" s="2"/>
      <c r="H127" s="2"/>
      <c r="I127" s="9"/>
      <c r="J127" s="9"/>
      <c r="K127" s="9"/>
      <c r="L127" s="9"/>
      <c r="M127" s="9"/>
    </row>
    <row r="128" spans="1:13" s="6" customFormat="1" ht="25.5">
      <c r="A128" s="4" t="s">
        <v>24</v>
      </c>
      <c r="B128" s="1" t="s">
        <v>328</v>
      </c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</row>
    <row r="129" spans="1:13" s="10" customFormat="1" ht="38.25">
      <c r="A129" s="3" t="s">
        <v>61</v>
      </c>
      <c r="B129" s="8" t="s">
        <v>335</v>
      </c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</row>
    <row r="130" spans="1:13" s="10" customFormat="1" ht="38.25">
      <c r="A130" s="3" t="s">
        <v>62</v>
      </c>
      <c r="B130" s="8" t="s">
        <v>417</v>
      </c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</row>
    <row r="131" spans="1:13" s="32" customFormat="1" ht="13.5" customHeight="1">
      <c r="A131" s="29" t="s">
        <v>26</v>
      </c>
      <c r="B131" s="30" t="s">
        <v>307</v>
      </c>
      <c r="C131" s="31">
        <f>D131+H131+K131</f>
        <v>218.11</v>
      </c>
      <c r="D131" s="31">
        <v>45</v>
      </c>
      <c r="E131" s="31">
        <v>15</v>
      </c>
      <c r="F131" s="31">
        <v>30</v>
      </c>
      <c r="G131" s="31">
        <v>0</v>
      </c>
      <c r="H131" s="31">
        <v>84.32</v>
      </c>
      <c r="I131" s="31">
        <v>52.7</v>
      </c>
      <c r="J131" s="31">
        <v>31.62</v>
      </c>
      <c r="K131" s="31">
        <v>88.79</v>
      </c>
      <c r="L131" s="31">
        <f>I131*1.053</f>
        <v>55.4931</v>
      </c>
      <c r="M131" s="31">
        <f>J131*1.053</f>
        <v>33.29586</v>
      </c>
    </row>
    <row r="132" spans="1:13" s="6" customFormat="1" ht="12.75">
      <c r="A132" s="4" t="s">
        <v>27</v>
      </c>
      <c r="B132" s="1" t="s">
        <v>278</v>
      </c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</row>
    <row r="133" spans="1:13" s="10" customFormat="1" ht="38.25">
      <c r="A133" s="3" t="s">
        <v>28</v>
      </c>
      <c r="B133" s="8" t="s">
        <v>376</v>
      </c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</row>
    <row r="134" spans="1:13" s="10" customFormat="1" ht="25.5">
      <c r="A134" s="3" t="s">
        <v>29</v>
      </c>
      <c r="B134" s="8" t="s">
        <v>377</v>
      </c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</row>
    <row r="135" spans="1:13" s="6" customFormat="1" ht="38.25">
      <c r="A135" s="4" t="s">
        <v>30</v>
      </c>
      <c r="B135" s="1" t="s">
        <v>333</v>
      </c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</row>
    <row r="136" spans="1:13" s="10" customFormat="1" ht="38.25">
      <c r="A136" s="3" t="s">
        <v>31</v>
      </c>
      <c r="B136" s="8" t="s">
        <v>378</v>
      </c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</row>
    <row r="137" spans="1:13" s="10" customFormat="1" ht="25.5">
      <c r="A137" s="3" t="s">
        <v>63</v>
      </c>
      <c r="B137" s="8" t="s">
        <v>379</v>
      </c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</row>
    <row r="138" spans="1:13" s="10" customFormat="1" ht="51">
      <c r="A138" s="3" t="s">
        <v>64</v>
      </c>
      <c r="B138" s="8" t="s">
        <v>74</v>
      </c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</row>
    <row r="139" spans="1:13" s="10" customFormat="1" ht="25.5">
      <c r="A139" s="3" t="s">
        <v>65</v>
      </c>
      <c r="B139" s="8" t="s">
        <v>66</v>
      </c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</row>
    <row r="140" spans="1:13" s="10" customFormat="1" ht="25.5">
      <c r="A140" s="3" t="s">
        <v>67</v>
      </c>
      <c r="B140" s="8" t="s">
        <v>68</v>
      </c>
      <c r="C140" s="11"/>
      <c r="D140" s="11"/>
      <c r="E140" s="9"/>
      <c r="F140" s="9"/>
      <c r="G140" s="9"/>
      <c r="H140" s="9"/>
      <c r="I140" s="9"/>
      <c r="J140" s="9"/>
      <c r="K140" s="9"/>
      <c r="L140" s="9"/>
      <c r="M140" s="9"/>
    </row>
    <row r="141" spans="1:13" s="10" customFormat="1" ht="25.5">
      <c r="A141" s="3" t="s">
        <v>69</v>
      </c>
      <c r="B141" s="8" t="s">
        <v>70</v>
      </c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</row>
    <row r="142" spans="1:13" s="10" customFormat="1" ht="38.25">
      <c r="A142" s="3" t="s">
        <v>71</v>
      </c>
      <c r="B142" s="8" t="s">
        <v>418</v>
      </c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</row>
    <row r="143" spans="1:13" s="10" customFormat="1" ht="38.25">
      <c r="A143" s="3" t="s">
        <v>72</v>
      </c>
      <c r="B143" s="8" t="s">
        <v>73</v>
      </c>
      <c r="C143" s="11"/>
      <c r="D143" s="11"/>
      <c r="E143" s="9"/>
      <c r="F143" s="9"/>
      <c r="G143" s="9"/>
      <c r="H143" s="9"/>
      <c r="I143" s="9"/>
      <c r="J143" s="9"/>
      <c r="K143" s="9"/>
      <c r="L143" s="9"/>
      <c r="M143" s="9"/>
    </row>
    <row r="144" spans="1:13" s="10" customFormat="1" ht="25.5">
      <c r="A144" s="3" t="s">
        <v>75</v>
      </c>
      <c r="B144" s="8" t="s">
        <v>76</v>
      </c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</row>
    <row r="145" spans="1:13" s="10" customFormat="1" ht="51">
      <c r="A145" s="3" t="s">
        <v>77</v>
      </c>
      <c r="B145" s="8" t="s">
        <v>419</v>
      </c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</row>
    <row r="146" spans="1:13" s="10" customFormat="1" ht="25.5">
      <c r="A146" s="3" t="s">
        <v>78</v>
      </c>
      <c r="B146" s="8" t="s">
        <v>79</v>
      </c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</row>
    <row r="147" spans="1:13" s="10" customFormat="1" ht="25.5">
      <c r="A147" s="3" t="s">
        <v>80</v>
      </c>
      <c r="B147" s="8" t="s">
        <v>81</v>
      </c>
      <c r="C147" s="11"/>
      <c r="D147" s="11"/>
      <c r="E147" s="9"/>
      <c r="F147" s="9"/>
      <c r="G147" s="9"/>
      <c r="H147" s="9"/>
      <c r="I147" s="9"/>
      <c r="J147" s="9"/>
      <c r="K147" s="9"/>
      <c r="L147" s="9"/>
      <c r="M147" s="9"/>
    </row>
    <row r="148" spans="1:13" s="10" customFormat="1" ht="38.25">
      <c r="A148" s="3" t="s">
        <v>82</v>
      </c>
      <c r="B148" s="8" t="s">
        <v>387</v>
      </c>
      <c r="C148" s="11"/>
      <c r="D148" s="11"/>
      <c r="E148" s="9"/>
      <c r="F148" s="9"/>
      <c r="G148" s="9"/>
      <c r="H148" s="9"/>
      <c r="I148" s="9"/>
      <c r="J148" s="9"/>
      <c r="K148" s="9"/>
      <c r="L148" s="9"/>
      <c r="M148" s="9"/>
    </row>
    <row r="149" spans="1:13" s="6" customFormat="1" ht="25.5">
      <c r="A149" s="4" t="s">
        <v>32</v>
      </c>
      <c r="B149" s="1" t="s">
        <v>499</v>
      </c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</row>
    <row r="150" spans="1:13" s="10" customFormat="1" ht="38.25">
      <c r="A150" s="3" t="s">
        <v>33</v>
      </c>
      <c r="B150" s="8" t="s">
        <v>500</v>
      </c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</row>
    <row r="151" spans="1:13" s="10" customFormat="1" ht="25.5">
      <c r="A151" s="3" t="s">
        <v>34</v>
      </c>
      <c r="B151" s="8" t="s">
        <v>501</v>
      </c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</row>
    <row r="152" spans="1:13" s="10" customFormat="1" ht="25.5">
      <c r="A152" s="3" t="s">
        <v>83</v>
      </c>
      <c r="B152" s="8" t="s">
        <v>84</v>
      </c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</row>
    <row r="153" spans="1:13" s="10" customFormat="1" ht="25.5">
      <c r="A153" s="3" t="s">
        <v>85</v>
      </c>
      <c r="B153" s="8" t="s">
        <v>502</v>
      </c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</row>
    <row r="154" spans="1:13" s="10" customFormat="1" ht="25.5">
      <c r="A154" s="3" t="s">
        <v>86</v>
      </c>
      <c r="B154" s="8" t="s">
        <v>503</v>
      </c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</row>
    <row r="155" spans="1:13" s="10" customFormat="1" ht="25.5">
      <c r="A155" s="3" t="s">
        <v>87</v>
      </c>
      <c r="B155" s="8" t="s">
        <v>504</v>
      </c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</row>
    <row r="156" spans="1:13" s="32" customFormat="1" ht="15">
      <c r="A156" s="29" t="s">
        <v>35</v>
      </c>
      <c r="B156" s="30" t="s">
        <v>263</v>
      </c>
      <c r="C156" s="31">
        <f>D156+H156+K156</f>
        <v>393.76</v>
      </c>
      <c r="D156" s="31">
        <v>80</v>
      </c>
      <c r="E156" s="31">
        <v>50</v>
      </c>
      <c r="F156" s="31">
        <v>30</v>
      </c>
      <c r="G156" s="31">
        <v>5</v>
      </c>
      <c r="H156" s="31">
        <v>152.83</v>
      </c>
      <c r="I156" s="31">
        <v>115.94</v>
      </c>
      <c r="J156" s="31">
        <v>36.89</v>
      </c>
      <c r="K156" s="31">
        <v>160.93</v>
      </c>
      <c r="L156" s="31">
        <f>I156*1.053</f>
        <v>122.08482</v>
      </c>
      <c r="M156" s="31">
        <f>J156/100*105.3</f>
        <v>38.84517</v>
      </c>
    </row>
    <row r="157" spans="1:13" s="6" customFormat="1" ht="51.75" customHeight="1">
      <c r="A157" s="43" t="s">
        <v>36</v>
      </c>
      <c r="B157" s="44" t="s">
        <v>336</v>
      </c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45"/>
    </row>
    <row r="158" spans="1:251" s="47" customFormat="1" ht="12.75">
      <c r="A158" s="3" t="s">
        <v>37</v>
      </c>
      <c r="B158" s="8" t="s">
        <v>338</v>
      </c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  <c r="AA158" s="46"/>
      <c r="AB158" s="46"/>
      <c r="AC158" s="46"/>
      <c r="AD158" s="46"/>
      <c r="AE158" s="46"/>
      <c r="AF158" s="46"/>
      <c r="AG158" s="46"/>
      <c r="AH158" s="46"/>
      <c r="AI158" s="46"/>
      <c r="AJ158" s="46"/>
      <c r="AK158" s="46"/>
      <c r="AL158" s="46"/>
      <c r="AM158" s="46"/>
      <c r="AN158" s="46"/>
      <c r="AO158" s="46"/>
      <c r="AP158" s="46"/>
      <c r="AQ158" s="46"/>
      <c r="AR158" s="46"/>
      <c r="AS158" s="46"/>
      <c r="AT158" s="46"/>
      <c r="AU158" s="46"/>
      <c r="AV158" s="46"/>
      <c r="AW158" s="46"/>
      <c r="AX158" s="46"/>
      <c r="AY158" s="46"/>
      <c r="AZ158" s="46"/>
      <c r="BA158" s="46"/>
      <c r="BB158" s="46"/>
      <c r="BC158" s="46"/>
      <c r="BD158" s="46"/>
      <c r="BE158" s="46"/>
      <c r="BF158" s="46"/>
      <c r="BG158" s="46"/>
      <c r="BH158" s="46"/>
      <c r="BI158" s="46"/>
      <c r="BJ158" s="46"/>
      <c r="BK158" s="46"/>
      <c r="BL158" s="46"/>
      <c r="BM158" s="46"/>
      <c r="BN158" s="46"/>
      <c r="BO158" s="46"/>
      <c r="BP158" s="46"/>
      <c r="BQ158" s="46"/>
      <c r="BR158" s="46"/>
      <c r="BS158" s="46"/>
      <c r="BT158" s="46"/>
      <c r="BU158" s="46"/>
      <c r="BV158" s="46"/>
      <c r="BW158" s="46"/>
      <c r="BX158" s="46"/>
      <c r="BY158" s="46"/>
      <c r="BZ158" s="46"/>
      <c r="CA158" s="46"/>
      <c r="CB158" s="46"/>
      <c r="CC158" s="46"/>
      <c r="CD158" s="46"/>
      <c r="CE158" s="46"/>
      <c r="CF158" s="46"/>
      <c r="CG158" s="46"/>
      <c r="CH158" s="46"/>
      <c r="CI158" s="46"/>
      <c r="CJ158" s="46"/>
      <c r="CK158" s="46"/>
      <c r="CL158" s="46"/>
      <c r="CM158" s="46"/>
      <c r="CN158" s="46"/>
      <c r="CO158" s="46"/>
      <c r="CP158" s="46"/>
      <c r="CQ158" s="46"/>
      <c r="CR158" s="46"/>
      <c r="CS158" s="46"/>
      <c r="CT158" s="46"/>
      <c r="CU158" s="46"/>
      <c r="CV158" s="46"/>
      <c r="CW158" s="46"/>
      <c r="CX158" s="46"/>
      <c r="CY158" s="46"/>
      <c r="CZ158" s="46"/>
      <c r="DA158" s="46"/>
      <c r="DB158" s="46"/>
      <c r="DC158" s="46"/>
      <c r="DD158" s="46"/>
      <c r="DE158" s="46"/>
      <c r="DF158" s="46"/>
      <c r="DG158" s="46"/>
      <c r="DH158" s="46"/>
      <c r="DI158" s="46"/>
      <c r="DJ158" s="46"/>
      <c r="DK158" s="46"/>
      <c r="DL158" s="46"/>
      <c r="DM158" s="46"/>
      <c r="DN158" s="46"/>
      <c r="DO158" s="46"/>
      <c r="DP158" s="46"/>
      <c r="DQ158" s="46"/>
      <c r="DR158" s="46"/>
      <c r="DS158" s="46"/>
      <c r="DT158" s="46"/>
      <c r="DU158" s="46"/>
      <c r="DV158" s="46"/>
      <c r="DW158" s="46"/>
      <c r="DX158" s="46"/>
      <c r="DY158" s="46"/>
      <c r="DZ158" s="46"/>
      <c r="EA158" s="46"/>
      <c r="EB158" s="46"/>
      <c r="EC158" s="46"/>
      <c r="ED158" s="46"/>
      <c r="EE158" s="46"/>
      <c r="EF158" s="46"/>
      <c r="EG158" s="46"/>
      <c r="EH158" s="46"/>
      <c r="EI158" s="46"/>
      <c r="EJ158" s="46"/>
      <c r="EK158" s="46"/>
      <c r="EL158" s="46"/>
      <c r="EM158" s="46"/>
      <c r="EN158" s="46"/>
      <c r="EO158" s="46"/>
      <c r="EP158" s="46"/>
      <c r="EQ158" s="46"/>
      <c r="ER158" s="46"/>
      <c r="ES158" s="46"/>
      <c r="ET158" s="46"/>
      <c r="EU158" s="46"/>
      <c r="EV158" s="46"/>
      <c r="EW158" s="46"/>
      <c r="EX158" s="46"/>
      <c r="EY158" s="46"/>
      <c r="EZ158" s="46"/>
      <c r="FA158" s="46"/>
      <c r="FB158" s="46"/>
      <c r="FC158" s="46"/>
      <c r="FD158" s="46"/>
      <c r="FE158" s="46"/>
      <c r="FF158" s="46"/>
      <c r="FG158" s="46"/>
      <c r="FH158" s="46"/>
      <c r="FI158" s="46"/>
      <c r="FJ158" s="46"/>
      <c r="FK158" s="46"/>
      <c r="FL158" s="46"/>
      <c r="FM158" s="46"/>
      <c r="FN158" s="46"/>
      <c r="FO158" s="46"/>
      <c r="FP158" s="46"/>
      <c r="FQ158" s="46"/>
      <c r="FR158" s="46"/>
      <c r="FS158" s="46"/>
      <c r="FT158" s="46"/>
      <c r="FU158" s="46"/>
      <c r="FV158" s="46"/>
      <c r="FW158" s="46"/>
      <c r="FX158" s="46"/>
      <c r="FY158" s="46"/>
      <c r="FZ158" s="46"/>
      <c r="GA158" s="46"/>
      <c r="GB158" s="46"/>
      <c r="GC158" s="46"/>
      <c r="GD158" s="46"/>
      <c r="GE158" s="46"/>
      <c r="GF158" s="46"/>
      <c r="GG158" s="46"/>
      <c r="GH158" s="46"/>
      <c r="GI158" s="46"/>
      <c r="GJ158" s="46"/>
      <c r="GK158" s="46"/>
      <c r="GL158" s="46"/>
      <c r="GM158" s="46"/>
      <c r="GN158" s="46"/>
      <c r="GO158" s="46"/>
      <c r="GP158" s="46"/>
      <c r="GQ158" s="46"/>
      <c r="GR158" s="46"/>
      <c r="GS158" s="46"/>
      <c r="GT158" s="46"/>
      <c r="GU158" s="46"/>
      <c r="GV158" s="46"/>
      <c r="GW158" s="46"/>
      <c r="GX158" s="46"/>
      <c r="GY158" s="46"/>
      <c r="GZ158" s="46"/>
      <c r="HA158" s="46"/>
      <c r="HB158" s="46"/>
      <c r="HC158" s="46"/>
      <c r="HD158" s="46"/>
      <c r="HE158" s="46"/>
      <c r="HF158" s="46"/>
      <c r="HG158" s="46"/>
      <c r="HH158" s="46"/>
      <c r="HI158" s="46"/>
      <c r="HJ158" s="46"/>
      <c r="HK158" s="46"/>
      <c r="HL158" s="46"/>
      <c r="HM158" s="46"/>
      <c r="HN158" s="46"/>
      <c r="HO158" s="46"/>
      <c r="HP158" s="46"/>
      <c r="HQ158" s="46"/>
      <c r="HR158" s="46"/>
      <c r="HS158" s="46"/>
      <c r="HT158" s="46"/>
      <c r="HU158" s="46"/>
      <c r="HV158" s="46"/>
      <c r="HW158" s="46"/>
      <c r="HX158" s="46"/>
      <c r="HY158" s="46"/>
      <c r="HZ158" s="46"/>
      <c r="IA158" s="46"/>
      <c r="IB158" s="46"/>
      <c r="IC158" s="46"/>
      <c r="ID158" s="46"/>
      <c r="IE158" s="46"/>
      <c r="IF158" s="46"/>
      <c r="IG158" s="46"/>
      <c r="IH158" s="46"/>
      <c r="II158" s="46"/>
      <c r="IJ158" s="46"/>
      <c r="IK158" s="46"/>
      <c r="IL158" s="46"/>
      <c r="IM158" s="46"/>
      <c r="IN158" s="46"/>
      <c r="IO158" s="46"/>
      <c r="IP158" s="46"/>
      <c r="IQ158" s="46"/>
    </row>
    <row r="159" spans="1:13" s="10" customFormat="1" ht="38.25">
      <c r="A159" s="48" t="s">
        <v>38</v>
      </c>
      <c r="B159" s="49" t="s">
        <v>339</v>
      </c>
      <c r="C159" s="50"/>
      <c r="D159" s="50"/>
      <c r="E159" s="50"/>
      <c r="F159" s="50"/>
      <c r="G159" s="50"/>
      <c r="H159" s="50"/>
      <c r="I159" s="50"/>
      <c r="J159" s="50"/>
      <c r="K159" s="50"/>
      <c r="L159" s="50"/>
      <c r="M159" s="50"/>
    </row>
    <row r="160" spans="1:13" s="10" customFormat="1" ht="38.25">
      <c r="A160" s="3" t="s">
        <v>155</v>
      </c>
      <c r="B160" s="8" t="s">
        <v>344</v>
      </c>
      <c r="C160" s="9"/>
      <c r="D160" s="9"/>
      <c r="E160" s="9"/>
      <c r="F160" s="9"/>
      <c r="G160" s="2"/>
      <c r="H160" s="2"/>
      <c r="I160" s="9"/>
      <c r="J160" s="9"/>
      <c r="K160" s="9"/>
      <c r="L160" s="9"/>
      <c r="M160" s="9"/>
    </row>
    <row r="161" spans="1:13" s="10" customFormat="1" ht="25.5">
      <c r="A161" s="3" t="s">
        <v>156</v>
      </c>
      <c r="B161" s="8" t="s">
        <v>337</v>
      </c>
      <c r="C161" s="9"/>
      <c r="D161" s="9"/>
      <c r="E161" s="9"/>
      <c r="F161" s="9"/>
      <c r="G161" s="2"/>
      <c r="H161" s="2"/>
      <c r="I161" s="9"/>
      <c r="J161" s="9"/>
      <c r="K161" s="9"/>
      <c r="L161" s="9"/>
      <c r="M161" s="9"/>
    </row>
    <row r="162" spans="1:13" s="10" customFormat="1" ht="25.5">
      <c r="A162" s="3" t="s">
        <v>157</v>
      </c>
      <c r="B162" s="8" t="s">
        <v>340</v>
      </c>
      <c r="C162" s="9"/>
      <c r="D162" s="9"/>
      <c r="E162" s="9"/>
      <c r="F162" s="9"/>
      <c r="G162" s="2"/>
      <c r="H162" s="2"/>
      <c r="I162" s="9"/>
      <c r="J162" s="9"/>
      <c r="K162" s="9"/>
      <c r="L162" s="9"/>
      <c r="M162" s="9"/>
    </row>
    <row r="163" spans="1:13" s="10" customFormat="1" ht="25.5">
      <c r="A163" s="3" t="s">
        <v>158</v>
      </c>
      <c r="B163" s="8" t="s">
        <v>341</v>
      </c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</row>
    <row r="164" spans="1:13" s="10" customFormat="1" ht="25.5">
      <c r="A164" s="3" t="s">
        <v>159</v>
      </c>
      <c r="B164" s="8" t="s">
        <v>342</v>
      </c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</row>
    <row r="165" spans="1:13" s="10" customFormat="1" ht="25.5">
      <c r="A165" s="3" t="s">
        <v>160</v>
      </c>
      <c r="B165" s="8" t="s">
        <v>343</v>
      </c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</row>
    <row r="166" spans="1:13" s="32" customFormat="1" ht="15">
      <c r="A166" s="29" t="s">
        <v>45</v>
      </c>
      <c r="B166" s="30" t="s">
        <v>270</v>
      </c>
      <c r="C166" s="31">
        <f>D166+H166+K166</f>
        <v>633.77</v>
      </c>
      <c r="D166" s="31">
        <v>201</v>
      </c>
      <c r="E166" s="31">
        <v>50</v>
      </c>
      <c r="F166" s="31">
        <v>151</v>
      </c>
      <c r="G166" s="31">
        <v>20</v>
      </c>
      <c r="H166" s="31">
        <v>210.8</v>
      </c>
      <c r="I166" s="31">
        <v>147.56</v>
      </c>
      <c r="J166" s="31">
        <v>63.24</v>
      </c>
      <c r="K166" s="31">
        <v>221.97</v>
      </c>
      <c r="L166" s="31">
        <f>I166*1.053</f>
        <v>155.38067999999998</v>
      </c>
      <c r="M166" s="31">
        <f>J166/100*105.3</f>
        <v>66.59172000000001</v>
      </c>
    </row>
    <row r="167" spans="1:13" s="6" customFormat="1" ht="25.5">
      <c r="A167" s="51" t="s">
        <v>46</v>
      </c>
      <c r="B167" s="1" t="s">
        <v>505</v>
      </c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</row>
    <row r="168" spans="1:13" s="10" customFormat="1" ht="25.5">
      <c r="A168" s="3" t="s">
        <v>88</v>
      </c>
      <c r="B168" s="8" t="s">
        <v>506</v>
      </c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</row>
    <row r="169" spans="1:13" s="10" customFormat="1" ht="12.75">
      <c r="A169" s="3" t="s">
        <v>89</v>
      </c>
      <c r="B169" s="8" t="s">
        <v>507</v>
      </c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</row>
    <row r="170" spans="1:13" s="10" customFormat="1" ht="25.5">
      <c r="A170" s="3" t="s">
        <v>90</v>
      </c>
      <c r="B170" s="8" t="s">
        <v>448</v>
      </c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</row>
    <row r="171" spans="1:13" s="6" customFormat="1" ht="51">
      <c r="A171" s="4" t="s">
        <v>47</v>
      </c>
      <c r="B171" s="1" t="s">
        <v>336</v>
      </c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</row>
    <row r="172" spans="1:13" s="10" customFormat="1" ht="25.5">
      <c r="A172" s="3" t="s">
        <v>91</v>
      </c>
      <c r="B172" s="8" t="s">
        <v>95</v>
      </c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</row>
    <row r="173" spans="1:13" s="10" customFormat="1" ht="12.75">
      <c r="A173" s="3" t="s">
        <v>96</v>
      </c>
      <c r="B173" s="8" t="s">
        <v>97</v>
      </c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</row>
    <row r="174" spans="1:13" s="10" customFormat="1" ht="25.5">
      <c r="A174" s="3" t="s">
        <v>98</v>
      </c>
      <c r="B174" s="8" t="s">
        <v>100</v>
      </c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</row>
    <row r="175" spans="1:13" s="10" customFormat="1" ht="38.25">
      <c r="A175" s="3" t="s">
        <v>99</v>
      </c>
      <c r="B175" s="8" t="s">
        <v>454</v>
      </c>
      <c r="C175" s="9"/>
      <c r="D175" s="9"/>
      <c r="E175" s="9"/>
      <c r="F175" s="9"/>
      <c r="G175" s="2"/>
      <c r="H175" s="2"/>
      <c r="I175" s="9"/>
      <c r="J175" s="9"/>
      <c r="K175" s="9"/>
      <c r="L175" s="9"/>
      <c r="M175" s="9"/>
    </row>
    <row r="176" spans="1:13" s="10" customFormat="1" ht="25.5">
      <c r="A176" s="3" t="s">
        <v>101</v>
      </c>
      <c r="B176" s="8" t="s">
        <v>102</v>
      </c>
      <c r="C176" s="9"/>
      <c r="D176" s="9"/>
      <c r="E176" s="9"/>
      <c r="F176" s="9"/>
      <c r="G176" s="2"/>
      <c r="H176" s="2"/>
      <c r="I176" s="9"/>
      <c r="J176" s="9"/>
      <c r="K176" s="9"/>
      <c r="L176" s="9"/>
      <c r="M176" s="9"/>
    </row>
    <row r="177" spans="1:13" s="10" customFormat="1" ht="25.5">
      <c r="A177" s="4" t="s">
        <v>48</v>
      </c>
      <c r="B177" s="1" t="s">
        <v>451</v>
      </c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</row>
    <row r="178" spans="1:13" s="10" customFormat="1" ht="12.75">
      <c r="A178" s="3" t="s">
        <v>452</v>
      </c>
      <c r="B178" s="8" t="s">
        <v>449</v>
      </c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</row>
    <row r="179" spans="1:13" s="10" customFormat="1" ht="12.75">
      <c r="A179" s="3" t="s">
        <v>453</v>
      </c>
      <c r="B179" s="8" t="s">
        <v>450</v>
      </c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</row>
    <row r="180" spans="1:13" s="32" customFormat="1" ht="15">
      <c r="A180" s="29" t="s">
        <v>52</v>
      </c>
      <c r="B180" s="30" t="s">
        <v>256</v>
      </c>
      <c r="C180" s="31">
        <f>D180+H180+K180</f>
        <v>178.11</v>
      </c>
      <c r="D180" s="31">
        <v>5</v>
      </c>
      <c r="E180" s="31">
        <v>5</v>
      </c>
      <c r="F180" s="31"/>
      <c r="G180" s="31"/>
      <c r="H180" s="31">
        <v>84.32</v>
      </c>
      <c r="I180" s="31">
        <v>84.32</v>
      </c>
      <c r="J180" s="31"/>
      <c r="K180" s="31">
        <v>88.79</v>
      </c>
      <c r="L180" s="31">
        <f>I180*1.053</f>
        <v>88.78895999999999</v>
      </c>
      <c r="M180" s="31"/>
    </row>
    <row r="181" spans="1:13" s="6" customFormat="1" ht="12.75">
      <c r="A181" s="4" t="s">
        <v>103</v>
      </c>
      <c r="B181" s="1" t="s">
        <v>508</v>
      </c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</row>
    <row r="182" spans="1:13" s="10" customFormat="1" ht="12.75">
      <c r="A182" s="3" t="s">
        <v>104</v>
      </c>
      <c r="B182" s="8" t="s">
        <v>509</v>
      </c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</row>
    <row r="183" spans="1:13" s="10" customFormat="1" ht="12.75">
      <c r="A183" s="3" t="s">
        <v>105</v>
      </c>
      <c r="B183" s="8" t="s">
        <v>106</v>
      </c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</row>
    <row r="184" spans="1:13" s="10" customFormat="1" ht="12.75">
      <c r="A184" s="3" t="s">
        <v>107</v>
      </c>
      <c r="B184" s="8" t="s">
        <v>510</v>
      </c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</row>
    <row r="185" spans="1:13" s="10" customFormat="1" ht="12.75">
      <c r="A185" s="3" t="s">
        <v>108</v>
      </c>
      <c r="B185" s="8" t="s">
        <v>511</v>
      </c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</row>
    <row r="186" spans="1:13" s="10" customFormat="1" ht="38.25">
      <c r="A186" s="3" t="s">
        <v>109</v>
      </c>
      <c r="B186" s="8" t="s">
        <v>422</v>
      </c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</row>
    <row r="187" spans="1:13" s="10" customFormat="1" ht="12.75">
      <c r="A187" s="3" t="s">
        <v>111</v>
      </c>
      <c r="B187" s="8" t="s">
        <v>110</v>
      </c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</row>
    <row r="188" spans="1:13" s="10" customFormat="1" ht="12.75">
      <c r="A188" s="3" t="s">
        <v>117</v>
      </c>
      <c r="B188" s="8" t="s">
        <v>112</v>
      </c>
      <c r="C188" s="11"/>
      <c r="D188" s="11"/>
      <c r="E188" s="9"/>
      <c r="F188" s="9"/>
      <c r="G188" s="9"/>
      <c r="H188" s="9"/>
      <c r="I188" s="9"/>
      <c r="J188" s="9"/>
      <c r="K188" s="9"/>
      <c r="L188" s="9"/>
      <c r="M188" s="9"/>
    </row>
    <row r="189" spans="1:13" s="10" customFormat="1" ht="25.5">
      <c r="A189" s="3" t="s">
        <v>113</v>
      </c>
      <c r="B189" s="8" t="s">
        <v>512</v>
      </c>
      <c r="C189" s="11"/>
      <c r="D189" s="11"/>
      <c r="E189" s="9"/>
      <c r="F189" s="9"/>
      <c r="G189" s="9"/>
      <c r="H189" s="9"/>
      <c r="I189" s="9"/>
      <c r="J189" s="9"/>
      <c r="K189" s="9"/>
      <c r="L189" s="9"/>
      <c r="M189" s="9"/>
    </row>
    <row r="190" spans="1:13" s="10" customFormat="1" ht="12.75">
      <c r="A190" s="3" t="s">
        <v>114</v>
      </c>
      <c r="B190" s="8" t="s">
        <v>513</v>
      </c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</row>
    <row r="191" spans="1:13" s="10" customFormat="1" ht="24.75" customHeight="1">
      <c r="A191" s="52" t="s">
        <v>118</v>
      </c>
      <c r="B191" s="53" t="s">
        <v>514</v>
      </c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</row>
    <row r="192" spans="1:13" s="10" customFormat="1" ht="15" customHeight="1">
      <c r="A192" s="3" t="s">
        <v>119</v>
      </c>
      <c r="B192" s="8" t="s">
        <v>515</v>
      </c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</row>
    <row r="193" spans="1:13" s="10" customFormat="1" ht="63.75">
      <c r="A193" s="3" t="s">
        <v>120</v>
      </c>
      <c r="B193" s="8" t="s">
        <v>116</v>
      </c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</row>
    <row r="194" spans="1:13" s="10" customFormat="1" ht="25.5">
      <c r="A194" s="3" t="s">
        <v>121</v>
      </c>
      <c r="B194" s="8" t="s">
        <v>115</v>
      </c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</row>
    <row r="195" spans="1:13" s="10" customFormat="1" ht="25.5">
      <c r="A195" s="3" t="s">
        <v>122</v>
      </c>
      <c r="B195" s="8" t="s">
        <v>405</v>
      </c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</row>
    <row r="196" spans="1:13" s="10" customFormat="1" ht="25.5">
      <c r="A196" s="3" t="s">
        <v>423</v>
      </c>
      <c r="B196" s="8" t="s">
        <v>516</v>
      </c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</row>
    <row r="197" spans="1:13" s="32" customFormat="1" ht="15">
      <c r="A197" s="29" t="s">
        <v>123</v>
      </c>
      <c r="B197" s="30" t="s">
        <v>245</v>
      </c>
      <c r="C197" s="31">
        <f>D197+H197+K197</f>
        <v>930.3499999999999</v>
      </c>
      <c r="D197" s="31">
        <v>173</v>
      </c>
      <c r="E197" s="31">
        <v>103</v>
      </c>
      <c r="F197" s="31">
        <v>70</v>
      </c>
      <c r="G197" s="31">
        <v>100</v>
      </c>
      <c r="H197" s="31">
        <v>368.9</v>
      </c>
      <c r="I197" s="31">
        <v>189.72</v>
      </c>
      <c r="J197" s="31">
        <v>179.18</v>
      </c>
      <c r="K197" s="31">
        <v>388.45</v>
      </c>
      <c r="L197" s="31">
        <f>I197*1.053</f>
        <v>199.77516</v>
      </c>
      <c r="M197" s="31">
        <f>J197/100*105.3</f>
        <v>188.67654</v>
      </c>
    </row>
    <row r="198" spans="1:13" s="6" customFormat="1" ht="12.75">
      <c r="A198" s="4" t="s">
        <v>124</v>
      </c>
      <c r="B198" s="1" t="s">
        <v>278</v>
      </c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</row>
    <row r="199" spans="1:13" s="10" customFormat="1" ht="25.5">
      <c r="A199" s="3" t="s">
        <v>125</v>
      </c>
      <c r="B199" s="8" t="s">
        <v>258</v>
      </c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</row>
    <row r="200" spans="1:13" s="10" customFormat="1" ht="25.5">
      <c r="A200" s="3" t="s">
        <v>127</v>
      </c>
      <c r="B200" s="8" t="s">
        <v>257</v>
      </c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</row>
    <row r="201" spans="1:13" s="10" customFormat="1" ht="12.75">
      <c r="A201" s="3" t="s">
        <v>126</v>
      </c>
      <c r="B201" s="8" t="s">
        <v>259</v>
      </c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</row>
    <row r="202" spans="1:13" s="6" customFormat="1" ht="25.5">
      <c r="A202" s="4" t="s">
        <v>128</v>
      </c>
      <c r="B202" s="1" t="s">
        <v>328</v>
      </c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</row>
    <row r="203" spans="1:13" s="10" customFormat="1" ht="12.75">
      <c r="A203" s="3" t="s">
        <v>129</v>
      </c>
      <c r="B203" s="8" t="s">
        <v>406</v>
      </c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</row>
    <row r="204" spans="1:13" s="10" customFormat="1" ht="25.5">
      <c r="A204" s="3" t="s">
        <v>130</v>
      </c>
      <c r="B204" s="8" t="s">
        <v>131</v>
      </c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</row>
    <row r="205" spans="1:13" s="10" customFormat="1" ht="25.5">
      <c r="A205" s="3" t="s">
        <v>132</v>
      </c>
      <c r="B205" s="8" t="s">
        <v>133</v>
      </c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</row>
    <row r="206" spans="1:13" s="10" customFormat="1" ht="25.5">
      <c r="A206" s="3" t="s">
        <v>134</v>
      </c>
      <c r="B206" s="8" t="s">
        <v>135</v>
      </c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</row>
    <row r="207" spans="1:13" s="10" customFormat="1" ht="25.5">
      <c r="A207" s="3" t="s">
        <v>136</v>
      </c>
      <c r="B207" s="8" t="s">
        <v>137</v>
      </c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</row>
    <row r="208" spans="1:13" s="10" customFormat="1" ht="12.75">
      <c r="A208" s="3" t="s">
        <v>138</v>
      </c>
      <c r="B208" s="8" t="s">
        <v>139</v>
      </c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</row>
    <row r="209" spans="1:13" s="10" customFormat="1" ht="12.75">
      <c r="A209" s="3" t="s">
        <v>140</v>
      </c>
      <c r="B209" s="8" t="s">
        <v>141</v>
      </c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</row>
    <row r="210" spans="1:13" s="10" customFormat="1" ht="25.5">
      <c r="A210" s="3" t="s">
        <v>142</v>
      </c>
      <c r="B210" s="8" t="s">
        <v>143</v>
      </c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</row>
    <row r="211" spans="1:13" s="6" customFormat="1" ht="38.25">
      <c r="A211" s="4" t="s">
        <v>144</v>
      </c>
      <c r="B211" s="1" t="s">
        <v>373</v>
      </c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</row>
    <row r="212" spans="1:13" s="10" customFormat="1" ht="51">
      <c r="A212" s="3" t="s">
        <v>145</v>
      </c>
      <c r="B212" s="8" t="s">
        <v>308</v>
      </c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</row>
    <row r="213" spans="1:13" s="10" customFormat="1" ht="25.5">
      <c r="A213" s="3" t="s">
        <v>146</v>
      </c>
      <c r="B213" s="8" t="s">
        <v>151</v>
      </c>
      <c r="C213" s="11"/>
      <c r="D213" s="11"/>
      <c r="E213" s="9"/>
      <c r="F213" s="9"/>
      <c r="G213" s="9"/>
      <c r="H213" s="9"/>
      <c r="I213" s="9"/>
      <c r="J213" s="9"/>
      <c r="K213" s="9"/>
      <c r="L213" s="9"/>
      <c r="M213" s="9"/>
    </row>
    <row r="214" spans="1:13" s="10" customFormat="1" ht="25.5">
      <c r="A214" s="3" t="s">
        <v>147</v>
      </c>
      <c r="B214" s="8" t="s">
        <v>152</v>
      </c>
      <c r="C214" s="11"/>
      <c r="D214" s="11"/>
      <c r="E214" s="9"/>
      <c r="F214" s="9"/>
      <c r="G214" s="9"/>
      <c r="H214" s="9"/>
      <c r="I214" s="9"/>
      <c r="J214" s="9"/>
      <c r="K214" s="9"/>
      <c r="L214" s="9"/>
      <c r="M214" s="9"/>
    </row>
    <row r="215" spans="1:13" s="10" customFormat="1" ht="38.25">
      <c r="A215" s="3" t="s">
        <v>148</v>
      </c>
      <c r="B215" s="8" t="s">
        <v>153</v>
      </c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</row>
    <row r="216" spans="1:13" s="10" customFormat="1" ht="38.25">
      <c r="A216" s="3" t="s">
        <v>149</v>
      </c>
      <c r="B216" s="8" t="s">
        <v>154</v>
      </c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</row>
    <row r="217" spans="1:13" s="10" customFormat="1" ht="25.5">
      <c r="A217" s="3" t="s">
        <v>150</v>
      </c>
      <c r="B217" s="8" t="s">
        <v>517</v>
      </c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</row>
    <row r="218" spans="1:13" s="32" customFormat="1" ht="15">
      <c r="A218" s="29" t="s">
        <v>161</v>
      </c>
      <c r="B218" s="30" t="s">
        <v>260</v>
      </c>
      <c r="C218" s="31">
        <f>D218+H218+K218</f>
        <v>31.64</v>
      </c>
      <c r="D218" s="31">
        <v>10</v>
      </c>
      <c r="E218" s="31">
        <f>E219</f>
        <v>10</v>
      </c>
      <c r="F218" s="31"/>
      <c r="G218" s="31"/>
      <c r="H218" s="31">
        <v>10.54</v>
      </c>
      <c r="I218" s="31">
        <f>E218*1.054</f>
        <v>10.540000000000001</v>
      </c>
      <c r="J218" s="31"/>
      <c r="K218" s="31">
        <v>11.1</v>
      </c>
      <c r="L218" s="31">
        <f>I218*1.053</f>
        <v>11.09862</v>
      </c>
      <c r="M218" s="31"/>
    </row>
    <row r="219" spans="1:13" s="40" customFormat="1" ht="25.5">
      <c r="A219" s="33" t="s">
        <v>407</v>
      </c>
      <c r="B219" s="39" t="s">
        <v>261</v>
      </c>
      <c r="C219" s="16">
        <f>D219+H219+K219</f>
        <v>31.64</v>
      </c>
      <c r="D219" s="16">
        <v>10</v>
      </c>
      <c r="E219" s="16">
        <v>10</v>
      </c>
      <c r="F219" s="16"/>
      <c r="G219" s="16"/>
      <c r="H219" s="16">
        <v>10.54</v>
      </c>
      <c r="I219" s="16">
        <v>10.54</v>
      </c>
      <c r="J219" s="16"/>
      <c r="K219" s="16">
        <v>11.1</v>
      </c>
      <c r="L219" s="16">
        <v>11.1</v>
      </c>
      <c r="M219" s="16"/>
    </row>
    <row r="220" spans="1:13" s="32" customFormat="1" ht="15">
      <c r="A220" s="29" t="s">
        <v>162</v>
      </c>
      <c r="B220" s="30" t="s">
        <v>262</v>
      </c>
      <c r="C220" s="31">
        <f>D220+H220+K220</f>
        <v>299.66</v>
      </c>
      <c r="D220" s="31">
        <v>40</v>
      </c>
      <c r="E220" s="31">
        <v>40</v>
      </c>
      <c r="F220" s="31">
        <v>0</v>
      </c>
      <c r="G220" s="31">
        <v>10</v>
      </c>
      <c r="H220" s="31">
        <v>126.48</v>
      </c>
      <c r="I220" s="31">
        <v>84.32</v>
      </c>
      <c r="J220" s="31">
        <v>42.16</v>
      </c>
      <c r="K220" s="31">
        <v>133.18</v>
      </c>
      <c r="L220" s="31">
        <f>I220*1.053</f>
        <v>88.78895999999999</v>
      </c>
      <c r="M220" s="31">
        <f>J220/100*105.3</f>
        <v>44.394479999999994</v>
      </c>
    </row>
    <row r="221" spans="1:13" s="6" customFormat="1" ht="51">
      <c r="A221" s="4" t="s">
        <v>163</v>
      </c>
      <c r="B221" s="1" t="s">
        <v>336</v>
      </c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</row>
    <row r="222" spans="1:13" s="10" customFormat="1" ht="38.25">
      <c r="A222" s="3" t="s">
        <v>164</v>
      </c>
      <c r="B222" s="8" t="s">
        <v>171</v>
      </c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</row>
    <row r="223" spans="1:13" s="10" customFormat="1" ht="25.5">
      <c r="A223" s="3" t="s">
        <v>165</v>
      </c>
      <c r="B223" s="8" t="s">
        <v>420</v>
      </c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</row>
    <row r="224" spans="1:13" s="10" customFormat="1" ht="12.75">
      <c r="A224" s="3" t="s">
        <v>166</v>
      </c>
      <c r="B224" s="8" t="s">
        <v>168</v>
      </c>
      <c r="C224" s="11"/>
      <c r="D224" s="11"/>
      <c r="E224" s="9"/>
      <c r="F224" s="9"/>
      <c r="G224" s="9"/>
      <c r="H224" s="9"/>
      <c r="I224" s="9"/>
      <c r="J224" s="9"/>
      <c r="K224" s="9"/>
      <c r="L224" s="9"/>
      <c r="M224" s="9"/>
    </row>
    <row r="225" spans="1:13" s="10" customFormat="1" ht="25.5">
      <c r="A225" s="3" t="s">
        <v>173</v>
      </c>
      <c r="B225" s="8" t="s">
        <v>421</v>
      </c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</row>
    <row r="226" spans="1:13" s="10" customFormat="1" ht="25.5">
      <c r="A226" s="3" t="s">
        <v>174</v>
      </c>
      <c r="B226" s="8" t="s">
        <v>169</v>
      </c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</row>
    <row r="227" spans="1:13" s="10" customFormat="1" ht="25.5">
      <c r="A227" s="3" t="s">
        <v>175</v>
      </c>
      <c r="B227" s="8" t="s">
        <v>170</v>
      </c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</row>
    <row r="228" spans="1:13" s="10" customFormat="1" ht="38.25">
      <c r="A228" s="3" t="s">
        <v>176</v>
      </c>
      <c r="B228" s="8" t="s">
        <v>182</v>
      </c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</row>
    <row r="229" spans="1:13" s="10" customFormat="1" ht="12.75">
      <c r="A229" s="3" t="s">
        <v>177</v>
      </c>
      <c r="B229" s="8" t="s">
        <v>172</v>
      </c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</row>
    <row r="230" spans="1:13" s="10" customFormat="1" ht="12.75">
      <c r="A230" s="3" t="s">
        <v>178</v>
      </c>
      <c r="B230" s="8" t="s">
        <v>181</v>
      </c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</row>
    <row r="231" spans="1:13" s="10" customFormat="1" ht="25.5">
      <c r="A231" s="3" t="s">
        <v>179</v>
      </c>
      <c r="B231" s="8" t="s">
        <v>431</v>
      </c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</row>
    <row r="232" spans="1:13" s="10" customFormat="1" ht="25.5">
      <c r="A232" s="3" t="s">
        <v>180</v>
      </c>
      <c r="B232" s="8" t="s">
        <v>167</v>
      </c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</row>
    <row r="233" spans="1:13" s="32" customFormat="1" ht="15">
      <c r="A233" s="29" t="s">
        <v>183</v>
      </c>
      <c r="B233" s="30" t="s">
        <v>266</v>
      </c>
      <c r="C233" s="31">
        <f>D233+H233+K233</f>
        <v>90.74000000000001</v>
      </c>
      <c r="D233" s="31">
        <v>15</v>
      </c>
      <c r="E233" s="31">
        <v>5</v>
      </c>
      <c r="F233" s="31">
        <v>10</v>
      </c>
      <c r="G233" s="31">
        <v>10</v>
      </c>
      <c r="H233" s="31">
        <v>36.89</v>
      </c>
      <c r="I233" s="31">
        <v>15.81</v>
      </c>
      <c r="J233" s="31">
        <v>21.08</v>
      </c>
      <c r="K233" s="31">
        <v>38.85</v>
      </c>
      <c r="L233" s="31">
        <f>I233*1.053</f>
        <v>16.64793</v>
      </c>
      <c r="M233" s="31">
        <f>J233/100*105.3</f>
        <v>22.197239999999997</v>
      </c>
    </row>
    <row r="234" spans="1:13" s="6" customFormat="1" ht="12" customHeight="1">
      <c r="A234" s="4" t="s">
        <v>184</v>
      </c>
      <c r="B234" s="1" t="s">
        <v>278</v>
      </c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</row>
    <row r="235" spans="1:13" s="10" customFormat="1" ht="25.5">
      <c r="A235" s="3" t="s">
        <v>185</v>
      </c>
      <c r="B235" s="8" t="s">
        <v>267</v>
      </c>
      <c r="C235" s="11"/>
      <c r="D235" s="11"/>
      <c r="E235" s="9"/>
      <c r="F235" s="9"/>
      <c r="G235" s="9"/>
      <c r="H235" s="9"/>
      <c r="I235" s="9"/>
      <c r="J235" s="9"/>
      <c r="K235" s="9"/>
      <c r="L235" s="9"/>
      <c r="M235" s="9"/>
    </row>
    <row r="236" spans="1:13" s="6" customFormat="1" ht="37.5" customHeight="1">
      <c r="A236" s="4" t="s">
        <v>186</v>
      </c>
      <c r="B236" s="1" t="s">
        <v>336</v>
      </c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</row>
    <row r="237" spans="1:13" s="10" customFormat="1" ht="12.75">
      <c r="A237" s="3" t="s">
        <v>187</v>
      </c>
      <c r="B237" s="8" t="s">
        <v>188</v>
      </c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</row>
    <row r="238" spans="1:13" s="10" customFormat="1" ht="25.5">
      <c r="A238" s="3" t="s">
        <v>189</v>
      </c>
      <c r="B238" s="8" t="s">
        <v>190</v>
      </c>
      <c r="C238" s="11"/>
      <c r="D238" s="11"/>
      <c r="E238" s="9"/>
      <c r="F238" s="9"/>
      <c r="G238" s="9"/>
      <c r="H238" s="9"/>
      <c r="I238" s="9"/>
      <c r="J238" s="9"/>
      <c r="K238" s="9"/>
      <c r="L238" s="9"/>
      <c r="M238" s="9"/>
    </row>
    <row r="239" spans="1:13" s="10" customFormat="1" ht="12.75">
      <c r="A239" s="3" t="s">
        <v>191</v>
      </c>
      <c r="B239" s="8" t="s">
        <v>192</v>
      </c>
      <c r="C239" s="11"/>
      <c r="D239" s="11"/>
      <c r="E239" s="9"/>
      <c r="F239" s="9"/>
      <c r="G239" s="9"/>
      <c r="H239" s="9"/>
      <c r="I239" s="9"/>
      <c r="J239" s="9"/>
      <c r="K239" s="9"/>
      <c r="L239" s="9"/>
      <c r="M239" s="9"/>
    </row>
    <row r="240" spans="1:13" s="32" customFormat="1" ht="30">
      <c r="A240" s="29" t="s">
        <v>193</v>
      </c>
      <c r="B240" s="30" t="s">
        <v>357</v>
      </c>
      <c r="C240" s="31">
        <f>D240+H240+K240</f>
        <v>216.11</v>
      </c>
      <c r="D240" s="31">
        <v>43</v>
      </c>
      <c r="E240" s="31">
        <v>23</v>
      </c>
      <c r="F240" s="31">
        <v>20</v>
      </c>
      <c r="G240" s="31">
        <v>30</v>
      </c>
      <c r="H240" s="31">
        <v>84.32</v>
      </c>
      <c r="I240" s="31">
        <f>E240*1.054</f>
        <v>24.242</v>
      </c>
      <c r="J240" s="31">
        <v>52.7</v>
      </c>
      <c r="K240" s="31">
        <v>88.79</v>
      </c>
      <c r="L240" s="31">
        <f>I240*1.053</f>
        <v>25.526826</v>
      </c>
      <c r="M240" s="31">
        <f>J240/100*105.3</f>
        <v>55.4931</v>
      </c>
    </row>
    <row r="241" spans="1:13" s="6" customFormat="1" ht="25.5">
      <c r="A241" s="4" t="s">
        <v>194</v>
      </c>
      <c r="B241" s="1" t="s">
        <v>358</v>
      </c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</row>
    <row r="242" spans="1:13" s="10" customFormat="1" ht="38.25">
      <c r="A242" s="3" t="s">
        <v>195</v>
      </c>
      <c r="B242" s="8" t="s">
        <v>432</v>
      </c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</row>
    <row r="243" spans="1:13" s="10" customFormat="1" ht="25.5">
      <c r="A243" s="3" t="s">
        <v>196</v>
      </c>
      <c r="B243" s="8" t="s">
        <v>391</v>
      </c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</row>
    <row r="244" spans="1:13" s="10" customFormat="1" ht="38.25">
      <c r="A244" s="3" t="s">
        <v>392</v>
      </c>
      <c r="B244" s="8" t="s">
        <v>433</v>
      </c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</row>
    <row r="245" spans="1:13" s="32" customFormat="1" ht="14.25" customHeight="1">
      <c r="A245" s="29" t="s">
        <v>197</v>
      </c>
      <c r="B245" s="30" t="s">
        <v>302</v>
      </c>
      <c r="C245" s="31">
        <f>D245+H245+K245</f>
        <v>37.46</v>
      </c>
      <c r="D245" s="31">
        <v>5</v>
      </c>
      <c r="E245" s="31">
        <v>5</v>
      </c>
      <c r="F245" s="31"/>
      <c r="G245" s="31"/>
      <c r="H245" s="31">
        <v>15.81</v>
      </c>
      <c r="I245" s="31">
        <v>15.81</v>
      </c>
      <c r="J245" s="31"/>
      <c r="K245" s="31">
        <v>16.65</v>
      </c>
      <c r="L245" s="31">
        <f>I245*1.053</f>
        <v>16.64793</v>
      </c>
      <c r="M245" s="31"/>
    </row>
    <row r="246" spans="1:13" s="6" customFormat="1" ht="13.5" customHeight="1">
      <c r="A246" s="4" t="s">
        <v>198</v>
      </c>
      <c r="B246" s="1" t="s">
        <v>278</v>
      </c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</row>
    <row r="247" spans="1:13" s="10" customFormat="1" ht="25.5">
      <c r="A247" s="3" t="s">
        <v>199</v>
      </c>
      <c r="B247" s="8" t="s">
        <v>252</v>
      </c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</row>
    <row r="248" spans="1:13" s="32" customFormat="1" ht="15">
      <c r="A248" s="29" t="s">
        <v>200</v>
      </c>
      <c r="B248" s="30" t="s">
        <v>250</v>
      </c>
      <c r="C248" s="31">
        <f>D248+H248+K248</f>
        <v>1648.6</v>
      </c>
      <c r="D248" s="31">
        <v>133.9</v>
      </c>
      <c r="E248" s="31">
        <v>25</v>
      </c>
      <c r="F248" s="31">
        <v>108.9</v>
      </c>
      <c r="G248" s="31">
        <v>475.1</v>
      </c>
      <c r="H248" s="31">
        <v>737.8</v>
      </c>
      <c r="I248" s="31">
        <v>105.4</v>
      </c>
      <c r="J248" s="31">
        <v>632.4</v>
      </c>
      <c r="K248" s="31">
        <v>776.9</v>
      </c>
      <c r="L248" s="31">
        <f>I248*1.053</f>
        <v>110.9862</v>
      </c>
      <c r="M248" s="31">
        <f>J248/100*105.3</f>
        <v>665.9172</v>
      </c>
    </row>
    <row r="249" spans="1:13" s="6" customFormat="1" ht="51">
      <c r="A249" s="4" t="s">
        <v>201</v>
      </c>
      <c r="B249" s="1" t="s">
        <v>336</v>
      </c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</row>
    <row r="250" spans="1:13" s="10" customFormat="1" ht="25.5">
      <c r="A250" s="3" t="s">
        <v>202</v>
      </c>
      <c r="B250" s="8" t="s">
        <v>203</v>
      </c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</row>
    <row r="251" spans="1:13" s="10" customFormat="1" ht="25.5">
      <c r="A251" s="3" t="s">
        <v>410</v>
      </c>
      <c r="B251" s="8" t="s">
        <v>204</v>
      </c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</row>
    <row r="252" spans="1:13" s="10" customFormat="1" ht="25.5">
      <c r="A252" s="3" t="s">
        <v>411</v>
      </c>
      <c r="B252" s="8" t="s">
        <v>205</v>
      </c>
      <c r="C252" s="2"/>
      <c r="D252" s="2"/>
      <c r="E252" s="2"/>
      <c r="F252" s="2"/>
      <c r="G252" s="9"/>
      <c r="H252" s="9"/>
      <c r="I252" s="9"/>
      <c r="J252" s="9"/>
      <c r="K252" s="9"/>
      <c r="L252" s="9"/>
      <c r="M252" s="9"/>
    </row>
    <row r="253" spans="1:13" s="10" customFormat="1" ht="25.5">
      <c r="A253" s="3" t="s">
        <v>412</v>
      </c>
      <c r="B253" s="8" t="s">
        <v>208</v>
      </c>
      <c r="C253" s="2"/>
      <c r="D253" s="2"/>
      <c r="E253" s="2"/>
      <c r="F253" s="2"/>
      <c r="G253" s="9"/>
      <c r="H253" s="9"/>
      <c r="I253" s="9"/>
      <c r="J253" s="9"/>
      <c r="K253" s="9"/>
      <c r="L253" s="9"/>
      <c r="M253" s="9"/>
    </row>
    <row r="254" spans="1:13" s="10" customFormat="1" ht="38.25">
      <c r="A254" s="3" t="s">
        <v>413</v>
      </c>
      <c r="B254" s="8" t="s">
        <v>206</v>
      </c>
      <c r="C254" s="2"/>
      <c r="D254" s="2"/>
      <c r="E254" s="2"/>
      <c r="F254" s="2"/>
      <c r="G254" s="9"/>
      <c r="H254" s="9"/>
      <c r="I254" s="9"/>
      <c r="J254" s="9"/>
      <c r="K254" s="9"/>
      <c r="L254" s="9"/>
      <c r="M254" s="9"/>
    </row>
    <row r="255" spans="1:13" s="10" customFormat="1" ht="25.5">
      <c r="A255" s="3" t="s">
        <v>414</v>
      </c>
      <c r="B255" s="8" t="s">
        <v>207</v>
      </c>
      <c r="C255" s="11"/>
      <c r="D255" s="11"/>
      <c r="E255" s="9"/>
      <c r="F255" s="9"/>
      <c r="G255" s="9"/>
      <c r="H255" s="9"/>
      <c r="I255" s="9"/>
      <c r="J255" s="9"/>
      <c r="K255" s="9"/>
      <c r="L255" s="9"/>
      <c r="M255" s="9"/>
    </row>
    <row r="256" spans="1:13" s="10" customFormat="1" ht="12.75">
      <c r="A256" s="3" t="s">
        <v>415</v>
      </c>
      <c r="B256" s="8" t="s">
        <v>251</v>
      </c>
      <c r="C256" s="11"/>
      <c r="D256" s="11"/>
      <c r="E256" s="9"/>
      <c r="F256" s="9"/>
      <c r="G256" s="9"/>
      <c r="H256" s="9"/>
      <c r="I256" s="9"/>
      <c r="J256" s="9"/>
      <c r="K256" s="9"/>
      <c r="L256" s="9"/>
      <c r="M256" s="9"/>
    </row>
    <row r="257" spans="1:13" s="32" customFormat="1" ht="15">
      <c r="A257" s="29" t="s">
        <v>209</v>
      </c>
      <c r="B257" s="30" t="s">
        <v>255</v>
      </c>
      <c r="C257" s="31">
        <f>D257+H257+K257</f>
        <v>108.19</v>
      </c>
      <c r="D257" s="31">
        <v>0</v>
      </c>
      <c r="E257" s="31">
        <v>0</v>
      </c>
      <c r="F257" s="31">
        <v>0</v>
      </c>
      <c r="G257" s="31">
        <v>30</v>
      </c>
      <c r="H257" s="31">
        <v>52.7</v>
      </c>
      <c r="I257" s="31"/>
      <c r="J257" s="31">
        <v>52.7</v>
      </c>
      <c r="K257" s="31">
        <v>55.49</v>
      </c>
      <c r="L257" s="31"/>
      <c r="M257" s="31">
        <f>J257/100*105.3</f>
        <v>55.4931</v>
      </c>
    </row>
    <row r="258" spans="1:13" s="6" customFormat="1" ht="38.25">
      <c r="A258" s="4" t="s">
        <v>210</v>
      </c>
      <c r="B258" s="1" t="s">
        <v>519</v>
      </c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</row>
    <row r="259" spans="1:13" s="10" customFormat="1" ht="12.75">
      <c r="A259" s="3" t="s">
        <v>402</v>
      </c>
      <c r="B259" s="8" t="s">
        <v>520</v>
      </c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</row>
    <row r="260" spans="1:13" s="10" customFormat="1" ht="25.5">
      <c r="A260" s="3" t="s">
        <v>211</v>
      </c>
      <c r="B260" s="8" t="s">
        <v>521</v>
      </c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</row>
    <row r="261" spans="1:13" s="57" customFormat="1" ht="15">
      <c r="A261" s="54" t="s">
        <v>212</v>
      </c>
      <c r="B261" s="55" t="s">
        <v>243</v>
      </c>
      <c r="C261" s="56">
        <f>D261+H261+K261</f>
        <v>205.11</v>
      </c>
      <c r="D261" s="56">
        <v>32</v>
      </c>
      <c r="E261" s="56">
        <v>32</v>
      </c>
      <c r="F261" s="56"/>
      <c r="G261" s="56"/>
      <c r="H261" s="56">
        <v>84.32</v>
      </c>
      <c r="I261" s="56">
        <v>84.32</v>
      </c>
      <c r="J261" s="56"/>
      <c r="K261" s="56">
        <v>88.79</v>
      </c>
      <c r="L261" s="56">
        <f>I261*1.053</f>
        <v>88.78895999999999</v>
      </c>
      <c r="M261" s="56"/>
    </row>
    <row r="262" spans="1:13" s="6" customFormat="1" ht="25.5">
      <c r="A262" s="4" t="s">
        <v>213</v>
      </c>
      <c r="B262" s="1" t="s">
        <v>522</v>
      </c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</row>
    <row r="263" spans="1:13" s="10" customFormat="1" ht="12.75">
      <c r="A263" s="3" t="s">
        <v>214</v>
      </c>
      <c r="B263" s="8" t="s">
        <v>523</v>
      </c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</row>
    <row r="264" spans="1:13" s="10" customFormat="1" ht="12.75">
      <c r="A264" s="3" t="s">
        <v>215</v>
      </c>
      <c r="B264" s="8" t="s">
        <v>524</v>
      </c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</row>
    <row r="265" spans="1:13" s="6" customFormat="1" ht="25.5">
      <c r="A265" s="4" t="s">
        <v>216</v>
      </c>
      <c r="B265" s="1" t="s">
        <v>525</v>
      </c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</row>
    <row r="266" spans="1:13" s="10" customFormat="1" ht="25.5">
      <c r="A266" s="3" t="s">
        <v>217</v>
      </c>
      <c r="B266" s="8" t="s">
        <v>526</v>
      </c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</row>
    <row r="267" spans="1:13" s="10" customFormat="1" ht="12.75">
      <c r="A267" s="3" t="s">
        <v>218</v>
      </c>
      <c r="B267" s="8" t="s">
        <v>527</v>
      </c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</row>
    <row r="268" spans="1:13" s="10" customFormat="1" ht="25.5">
      <c r="A268" s="3" t="s">
        <v>219</v>
      </c>
      <c r="B268" s="8" t="s">
        <v>528</v>
      </c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</row>
    <row r="269" spans="1:13" s="32" customFormat="1" ht="45">
      <c r="A269" s="29" t="s">
        <v>220</v>
      </c>
      <c r="B269" s="30" t="s">
        <v>369</v>
      </c>
      <c r="C269" s="31">
        <f>D269+H269+K269</f>
        <v>423.40999999999997</v>
      </c>
      <c r="D269" s="31">
        <v>55.56</v>
      </c>
      <c r="E269" s="31">
        <v>5.56</v>
      </c>
      <c r="F269" s="31">
        <v>50</v>
      </c>
      <c r="G269" s="31">
        <v>70</v>
      </c>
      <c r="H269" s="31">
        <v>179.18</v>
      </c>
      <c r="I269" s="31">
        <v>52.7</v>
      </c>
      <c r="J269" s="31">
        <f>J270+J280</f>
        <v>126.48</v>
      </c>
      <c r="K269" s="31">
        <v>188.67</v>
      </c>
      <c r="L269" s="31">
        <f>I269*1.053</f>
        <v>55.4931</v>
      </c>
      <c r="M269" s="31">
        <f>M270+M280</f>
        <v>133.18344000000002</v>
      </c>
    </row>
    <row r="270" spans="1:13" s="6" customFormat="1" ht="51">
      <c r="A270" s="4" t="s">
        <v>221</v>
      </c>
      <c r="B270" s="1" t="s">
        <v>529</v>
      </c>
      <c r="C270" s="2">
        <f>D270+H270+K270</f>
        <v>246.38</v>
      </c>
      <c r="D270" s="2">
        <v>30</v>
      </c>
      <c r="E270" s="2">
        <v>0</v>
      </c>
      <c r="F270" s="2">
        <v>30</v>
      </c>
      <c r="G270" s="2">
        <v>40</v>
      </c>
      <c r="H270" s="2">
        <v>105.4</v>
      </c>
      <c r="I270" s="2">
        <v>31.62</v>
      </c>
      <c r="J270" s="2">
        <v>73.78</v>
      </c>
      <c r="K270" s="2">
        <v>110.98</v>
      </c>
      <c r="L270" s="2">
        <v>33.29</v>
      </c>
      <c r="M270" s="2">
        <f>J270/100*105.3</f>
        <v>77.69034</v>
      </c>
    </row>
    <row r="271" spans="1:13" s="10" customFormat="1" ht="12.75">
      <c r="A271" s="3" t="s">
        <v>380</v>
      </c>
      <c r="B271" s="8" t="s">
        <v>530</v>
      </c>
      <c r="C271" s="2"/>
      <c r="D271" s="2"/>
      <c r="E271" s="2"/>
      <c r="F271" s="2"/>
      <c r="G271" s="9"/>
      <c r="H271" s="9"/>
      <c r="I271" s="9"/>
      <c r="J271" s="9"/>
      <c r="K271" s="9"/>
      <c r="L271" s="9"/>
      <c r="M271" s="9"/>
    </row>
    <row r="272" spans="1:13" s="10" customFormat="1" ht="25.5">
      <c r="A272" s="3" t="s">
        <v>222</v>
      </c>
      <c r="B272" s="8" t="s">
        <v>531</v>
      </c>
      <c r="C272" s="2"/>
      <c r="D272" s="2"/>
      <c r="E272" s="2"/>
      <c r="F272" s="2"/>
      <c r="G272" s="9"/>
      <c r="H272" s="9"/>
      <c r="I272" s="9"/>
      <c r="J272" s="9"/>
      <c r="K272" s="9"/>
      <c r="L272" s="9"/>
      <c r="M272" s="9"/>
    </row>
    <row r="273" spans="1:13" s="10" customFormat="1" ht="25.5">
      <c r="A273" s="3" t="s">
        <v>223</v>
      </c>
      <c r="B273" s="8" t="s">
        <v>532</v>
      </c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</row>
    <row r="274" spans="1:13" s="10" customFormat="1" ht="28.5" customHeight="1">
      <c r="A274" s="3" t="s">
        <v>224</v>
      </c>
      <c r="B274" s="8" t="s">
        <v>533</v>
      </c>
      <c r="C274" s="9"/>
      <c r="D274" s="9"/>
      <c r="E274" s="9"/>
      <c r="F274" s="50"/>
      <c r="G274" s="9"/>
      <c r="H274" s="9"/>
      <c r="I274" s="9"/>
      <c r="J274" s="9"/>
      <c r="K274" s="9"/>
      <c r="L274" s="9"/>
      <c r="M274" s="9"/>
    </row>
    <row r="275" spans="1:13" s="10" customFormat="1" ht="25.5">
      <c r="A275" s="3" t="s">
        <v>225</v>
      </c>
      <c r="B275" s="8" t="s">
        <v>534</v>
      </c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</row>
    <row r="276" spans="1:13" s="10" customFormat="1" ht="25.5">
      <c r="A276" s="3" t="s">
        <v>226</v>
      </c>
      <c r="B276" s="8" t="s">
        <v>535</v>
      </c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</row>
    <row r="277" spans="1:13" s="10" customFormat="1" ht="25.5">
      <c r="A277" s="3" t="s">
        <v>227</v>
      </c>
      <c r="B277" s="8" t="s">
        <v>536</v>
      </c>
      <c r="C277" s="9"/>
      <c r="D277" s="9"/>
      <c r="E277" s="9"/>
      <c r="F277" s="9"/>
      <c r="G277" s="2"/>
      <c r="H277" s="2"/>
      <c r="I277" s="9"/>
      <c r="J277" s="9"/>
      <c r="K277" s="9"/>
      <c r="L277" s="9"/>
      <c r="M277" s="9"/>
    </row>
    <row r="278" spans="1:13" s="10" customFormat="1" ht="38.25">
      <c r="A278" s="3" t="s">
        <v>228</v>
      </c>
      <c r="B278" s="8" t="s">
        <v>537</v>
      </c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</row>
    <row r="279" spans="1:13" s="10" customFormat="1" ht="25.5">
      <c r="A279" s="3" t="s">
        <v>229</v>
      </c>
      <c r="B279" s="8" t="s">
        <v>272</v>
      </c>
      <c r="C279" s="11"/>
      <c r="D279" s="11"/>
      <c r="E279" s="9"/>
      <c r="F279" s="9"/>
      <c r="G279" s="9"/>
      <c r="H279" s="9"/>
      <c r="I279" s="9"/>
      <c r="J279" s="9"/>
      <c r="K279" s="9"/>
      <c r="L279" s="9"/>
      <c r="M279" s="9"/>
    </row>
    <row r="280" spans="1:13" s="6" customFormat="1" ht="12.75">
      <c r="A280" s="4" t="s">
        <v>230</v>
      </c>
      <c r="B280" s="1" t="s">
        <v>273</v>
      </c>
      <c r="C280" s="2">
        <f>D280+H280+K280</f>
        <v>177.03</v>
      </c>
      <c r="D280" s="2">
        <v>25.56</v>
      </c>
      <c r="E280" s="2">
        <v>5.56</v>
      </c>
      <c r="F280" s="2">
        <v>20</v>
      </c>
      <c r="G280" s="2">
        <v>30</v>
      </c>
      <c r="H280" s="2">
        <v>73.78</v>
      </c>
      <c r="I280" s="2">
        <v>21.08</v>
      </c>
      <c r="J280" s="2">
        <v>52.7</v>
      </c>
      <c r="K280" s="2">
        <v>77.69</v>
      </c>
      <c r="L280" s="2">
        <v>22.2</v>
      </c>
      <c r="M280" s="2">
        <f>J280/100*105.3</f>
        <v>55.4931</v>
      </c>
    </row>
    <row r="281" spans="1:13" s="35" customFormat="1" ht="17.25" customHeight="1">
      <c r="A281" s="58" t="s">
        <v>231</v>
      </c>
      <c r="B281" s="41" t="s">
        <v>278</v>
      </c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</row>
    <row r="282" spans="1:13" s="10" customFormat="1" ht="25.5">
      <c r="A282" s="3" t="s">
        <v>232</v>
      </c>
      <c r="B282" s="8" t="s">
        <v>274</v>
      </c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</row>
    <row r="283" spans="1:13" s="10" customFormat="1" ht="38.25">
      <c r="A283" s="3" t="s">
        <v>233</v>
      </c>
      <c r="B283" s="8" t="s">
        <v>275</v>
      </c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</row>
    <row r="284" spans="1:13" s="10" customFormat="1" ht="38.25">
      <c r="A284" s="3" t="s">
        <v>234</v>
      </c>
      <c r="B284" s="8" t="s">
        <v>276</v>
      </c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</row>
    <row r="285" spans="1:13" s="35" customFormat="1" ht="25.5">
      <c r="A285" s="58" t="s">
        <v>235</v>
      </c>
      <c r="B285" s="41" t="s">
        <v>316</v>
      </c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</row>
    <row r="286" spans="1:13" s="10" customFormat="1" ht="25.5">
      <c r="A286" s="3" t="s">
        <v>236</v>
      </c>
      <c r="B286" s="8" t="s">
        <v>238</v>
      </c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</row>
    <row r="287" spans="1:13" s="10" customFormat="1" ht="25.5">
      <c r="A287" s="3" t="s">
        <v>237</v>
      </c>
      <c r="B287" s="8" t="s">
        <v>239</v>
      </c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</row>
    <row r="288" spans="1:13" s="15" customFormat="1" ht="28.5">
      <c r="A288" s="42" t="s">
        <v>3</v>
      </c>
      <c r="B288" s="13" t="s">
        <v>277</v>
      </c>
      <c r="C288" s="14">
        <f>D288+H288+K288</f>
        <v>887.1800000000001</v>
      </c>
      <c r="D288" s="14"/>
      <c r="E288" s="14"/>
      <c r="F288" s="14"/>
      <c r="G288" s="14">
        <v>410</v>
      </c>
      <c r="H288" s="14">
        <v>432.14</v>
      </c>
      <c r="I288" s="14"/>
      <c r="J288" s="14">
        <f>G288*1.054</f>
        <v>432.14000000000004</v>
      </c>
      <c r="K288" s="14">
        <v>455.04</v>
      </c>
      <c r="L288" s="14"/>
      <c r="M288" s="14">
        <f>J288*1.053</f>
        <v>455.04342</v>
      </c>
    </row>
    <row r="289" spans="1:13" s="35" customFormat="1" ht="25.5">
      <c r="A289" s="58" t="s">
        <v>4</v>
      </c>
      <c r="B289" s="41" t="s">
        <v>381</v>
      </c>
      <c r="C289" s="11">
        <f>D289+H289+K289</f>
        <v>86.56</v>
      </c>
      <c r="D289" s="11"/>
      <c r="E289" s="11"/>
      <c r="F289" s="11"/>
      <c r="G289" s="11">
        <v>40</v>
      </c>
      <c r="H289" s="11">
        <v>42.16</v>
      </c>
      <c r="I289" s="11"/>
      <c r="J289" s="11">
        <f>G289*1.054</f>
        <v>42.160000000000004</v>
      </c>
      <c r="K289" s="11">
        <v>44.4</v>
      </c>
      <c r="L289" s="11"/>
      <c r="M289" s="11">
        <v>44.4</v>
      </c>
    </row>
    <row r="290" spans="1:13" s="35" customFormat="1" ht="25.5">
      <c r="A290" s="58" t="s">
        <v>309</v>
      </c>
      <c r="B290" s="41" t="s">
        <v>424</v>
      </c>
      <c r="C290" s="11">
        <f>D290+H290+K290</f>
        <v>432.77</v>
      </c>
      <c r="D290" s="11"/>
      <c r="E290" s="11"/>
      <c r="F290" s="11"/>
      <c r="G290" s="11">
        <v>200</v>
      </c>
      <c r="H290" s="11">
        <v>210.8</v>
      </c>
      <c r="I290" s="11"/>
      <c r="J290" s="11">
        <f>G290*1.054</f>
        <v>210.8</v>
      </c>
      <c r="K290" s="11">
        <v>221.97</v>
      </c>
      <c r="L290" s="11"/>
      <c r="M290" s="11">
        <f>J290*1.053</f>
        <v>221.9724</v>
      </c>
    </row>
    <row r="291" spans="1:13" s="35" customFormat="1" ht="12.75">
      <c r="A291" s="4" t="s">
        <v>296</v>
      </c>
      <c r="B291" s="1" t="s">
        <v>425</v>
      </c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</row>
    <row r="292" spans="1:13" s="40" customFormat="1" ht="12.75">
      <c r="A292" s="33" t="s">
        <v>297</v>
      </c>
      <c r="B292" s="39" t="s">
        <v>426</v>
      </c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</row>
    <row r="293" spans="1:13" s="40" customFormat="1" ht="12.75">
      <c r="A293" s="33" t="s">
        <v>427</v>
      </c>
      <c r="B293" s="39" t="s">
        <v>428</v>
      </c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</row>
    <row r="294" spans="1:13" s="40" customFormat="1" ht="12.75">
      <c r="A294" s="33" t="s">
        <v>429</v>
      </c>
      <c r="B294" s="39" t="s">
        <v>430</v>
      </c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</row>
    <row r="295" spans="1:13" s="35" customFormat="1" ht="25.5">
      <c r="A295" s="58" t="s">
        <v>11</v>
      </c>
      <c r="B295" s="41" t="s">
        <v>317</v>
      </c>
      <c r="C295" s="11">
        <f>D295+H295+K295</f>
        <v>281.3</v>
      </c>
      <c r="D295" s="11"/>
      <c r="E295" s="11"/>
      <c r="F295" s="11"/>
      <c r="G295" s="11">
        <v>130</v>
      </c>
      <c r="H295" s="11">
        <v>137.02</v>
      </c>
      <c r="I295" s="11"/>
      <c r="J295" s="11">
        <f>G295*1.054</f>
        <v>137.02</v>
      </c>
      <c r="K295" s="11">
        <v>144.28</v>
      </c>
      <c r="L295" s="11"/>
      <c r="M295" s="11">
        <f>J295*1.053</f>
        <v>144.28206</v>
      </c>
    </row>
    <row r="296" spans="1:13" s="10" customFormat="1" ht="12" customHeight="1">
      <c r="A296" s="3" t="s">
        <v>311</v>
      </c>
      <c r="B296" s="8" t="s">
        <v>318</v>
      </c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</row>
    <row r="297" spans="1:13" s="10" customFormat="1" ht="12.75">
      <c r="A297" s="3" t="s">
        <v>312</v>
      </c>
      <c r="B297" s="8" t="s">
        <v>319</v>
      </c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</row>
    <row r="298" spans="1:13" s="10" customFormat="1" ht="38.25">
      <c r="A298" s="3" t="s">
        <v>313</v>
      </c>
      <c r="B298" s="8" t="s">
        <v>320</v>
      </c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</row>
    <row r="299" spans="1:13" s="10" customFormat="1" ht="38.25" customHeight="1">
      <c r="A299" s="3" t="s">
        <v>12</v>
      </c>
      <c r="B299" s="8" t="s">
        <v>321</v>
      </c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</row>
    <row r="300" spans="1:13" s="35" customFormat="1" ht="25.5">
      <c r="A300" s="58" t="s">
        <v>15</v>
      </c>
      <c r="B300" s="41" t="s">
        <v>322</v>
      </c>
      <c r="C300" s="11">
        <f>D300+H300+K300</f>
        <v>86.55</v>
      </c>
      <c r="D300" s="11"/>
      <c r="E300" s="11"/>
      <c r="F300" s="11"/>
      <c r="G300" s="11">
        <v>40</v>
      </c>
      <c r="H300" s="11">
        <v>42.16</v>
      </c>
      <c r="I300" s="11"/>
      <c r="J300" s="11">
        <f>G300*1.054</f>
        <v>42.160000000000004</v>
      </c>
      <c r="K300" s="11">
        <v>44.39</v>
      </c>
      <c r="L300" s="11"/>
      <c r="M300" s="11">
        <f>J300*1.053</f>
        <v>44.39448</v>
      </c>
    </row>
    <row r="301" spans="1:13" s="15" customFormat="1" ht="14.25">
      <c r="A301" s="12"/>
      <c r="B301" s="13" t="s">
        <v>246</v>
      </c>
      <c r="C301" s="14">
        <f>D301+H301+K301</f>
        <v>14393.25</v>
      </c>
      <c r="D301" s="14">
        <v>2033.9</v>
      </c>
      <c r="E301" s="14">
        <f>E288+E89+E11</f>
        <v>1469</v>
      </c>
      <c r="F301" s="14">
        <f>F288+F89+F11</f>
        <v>564.9</v>
      </c>
      <c r="G301" s="14" t="e">
        <f>G288+G89+G11</f>
        <v>#REF!</v>
      </c>
      <c r="H301" s="14">
        <v>6074.21</v>
      </c>
      <c r="I301" s="14">
        <f>I288+I89+I11</f>
        <v>3656.33</v>
      </c>
      <c r="J301" s="14">
        <f>J288+J89+J11</f>
        <v>2417.88</v>
      </c>
      <c r="K301" s="14">
        <v>6285.14</v>
      </c>
      <c r="L301" s="14">
        <v>3850.11</v>
      </c>
      <c r="M301" s="14">
        <f>M288+M89+M11</f>
        <v>2435.031368</v>
      </c>
    </row>
    <row r="302" spans="1:6" ht="12.75">
      <c r="A302" s="59"/>
      <c r="B302" s="60"/>
      <c r="C302" s="20"/>
      <c r="D302" s="20"/>
      <c r="E302" s="20"/>
      <c r="F302" s="20"/>
    </row>
    <row r="303" spans="1:6" ht="12.75">
      <c r="A303" s="59"/>
      <c r="B303" s="60"/>
      <c r="C303" s="20"/>
      <c r="D303" s="20"/>
      <c r="E303" s="5"/>
      <c r="F303" s="5"/>
    </row>
    <row r="304" spans="1:6" ht="12.75">
      <c r="A304" s="59"/>
      <c r="B304" s="60"/>
      <c r="C304" s="60"/>
      <c r="D304" s="60"/>
      <c r="E304" s="20"/>
      <c r="F304" s="20"/>
    </row>
    <row r="305" spans="1:6" ht="12.75">
      <c r="A305" s="59"/>
      <c r="B305" s="60"/>
      <c r="C305" s="60"/>
      <c r="D305" s="60"/>
      <c r="E305" s="20"/>
      <c r="F305" s="20"/>
    </row>
  </sheetData>
  <mergeCells count="14">
    <mergeCell ref="K8:M8"/>
    <mergeCell ref="D7:M7"/>
    <mergeCell ref="A7:A9"/>
    <mergeCell ref="B7:B9"/>
    <mergeCell ref="C7:C9"/>
    <mergeCell ref="J3:M3"/>
    <mergeCell ref="K1:M1"/>
    <mergeCell ref="K2:M2"/>
    <mergeCell ref="A5:M5"/>
    <mergeCell ref="D9:F9"/>
    <mergeCell ref="D8:G8"/>
    <mergeCell ref="H8:J8"/>
    <mergeCell ref="H9:J9"/>
    <mergeCell ref="K9:M9"/>
  </mergeCells>
  <printOptions/>
  <pageMargins left="0.11811023622047245" right="0.11811023622047245" top="0.5905511811023623" bottom="0.984251968503937" header="0.5118110236220472" footer="0.5118110236220472"/>
  <pageSetup horizontalDpi="300" verticalDpi="300" orientation="landscape" paperSize="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Администрация</cp:lastModifiedBy>
  <cp:lastPrinted>2009-05-26T07:58:23Z</cp:lastPrinted>
  <dcterms:created xsi:type="dcterms:W3CDTF">2008-03-25T06:56:58Z</dcterms:created>
  <dcterms:modified xsi:type="dcterms:W3CDTF">2009-06-01T06:24:38Z</dcterms:modified>
  <cp:category/>
  <cp:version/>
  <cp:contentType/>
  <cp:contentStatus/>
</cp:coreProperties>
</file>