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2" sheetId="1" r:id="rId1"/>
    <sheet name="Прилож №3" sheetId="2" r:id="rId2"/>
    <sheet name="Прилож № 4" sheetId="3" r:id="rId3"/>
    <sheet name="Прилож №5" sheetId="4" r:id="rId4"/>
  </sheets>
  <definedNames/>
  <calcPr fullCalcOnLoad="1"/>
</workbook>
</file>

<file path=xl/sharedStrings.xml><?xml version="1.0" encoding="utf-8"?>
<sst xmlns="http://schemas.openxmlformats.org/spreadsheetml/2006/main" count="924" uniqueCount="232">
  <si>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</si>
  <si>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</si>
  <si>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</si>
  <si>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</si>
  <si>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</si>
  <si>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</si>
  <si>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</si>
  <si>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</si>
  <si>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</si>
  <si>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</si>
  <si>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260</t>
  </si>
  <si>
    <t>262</t>
  </si>
  <si>
    <t>272</t>
  </si>
  <si>
    <t>319</t>
  </si>
  <si>
    <t>412</t>
  </si>
  <si>
    <t xml:space="preserve">Здравоохранение </t>
  </si>
  <si>
    <t>327</t>
  </si>
  <si>
    <t>Резервные фонды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</si>
  <si>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</si>
  <si>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</si>
  <si>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</si>
  <si>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</si>
  <si>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</si>
  <si>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</si>
  <si>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</si>
  <si>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</si>
  <si>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</si>
  <si>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</si>
  <si>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</si>
  <si>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>0113</t>
  </si>
  <si>
    <t>070 00 00</t>
  </si>
  <si>
    <t>184</t>
  </si>
  <si>
    <t xml:space="preserve">Национальная безопасность и правоохранительная </t>
  </si>
  <si>
    <t>деятельность</t>
  </si>
  <si>
    <t>0300</t>
  </si>
  <si>
    <t>Предупреждение и ликвидация последствий чрезвычайных</t>
  </si>
  <si>
    <t>ситуаций и стихийных бедствий, гражданская оборона</t>
  </si>
  <si>
    <t>0309</t>
  </si>
  <si>
    <t>Мероприятия по гражданской обороне</t>
  </si>
  <si>
    <t>219 00 00</t>
  </si>
  <si>
    <t>Расходы, связанные с подготовкой населения и организаций к</t>
  </si>
  <si>
    <t>действиям чрезвычайной ситуации в мирное время и военное</t>
  </si>
  <si>
    <t>время</t>
  </si>
  <si>
    <t>261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</si>
  <si>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</si>
  <si>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</si>
  <si>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</si>
  <si>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</si>
  <si>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</si>
  <si>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</si>
  <si>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</si>
  <si>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</si>
  <si>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</si>
  <si>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</si>
  <si>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</si>
  <si>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</si>
  <si>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</si>
  <si>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</si>
  <si>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</si>
  <si>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Культура,кинематография и средства</t>
  </si>
  <si>
    <t>масовой информации</t>
  </si>
  <si>
    <t>Культура</t>
  </si>
  <si>
    <t>0801</t>
  </si>
  <si>
    <t>и средств массовой информации</t>
  </si>
  <si>
    <t>0800</t>
  </si>
  <si>
    <t>Театры, цирки, концертные и другие организации</t>
  </si>
  <si>
    <t>исполнительских искусств</t>
  </si>
  <si>
    <t>443 00 00</t>
  </si>
  <si>
    <t>Мероприятия в сфере культуры, кинематографии и средств</t>
  </si>
  <si>
    <t>массовой информации</t>
  </si>
  <si>
    <t>450 00 00</t>
  </si>
  <si>
    <t>Учебно-методические кабинеты,центральные бухгалтерии,</t>
  </si>
  <si>
    <t xml:space="preserve"> группы хозяйственного обслуживания, учебные фильмотеки</t>
  </si>
  <si>
    <t>452 00 00</t>
  </si>
  <si>
    <t>Другие вопросы в области культуры, кинематографии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</si>
  <si>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</si>
  <si>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</si>
  <si>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</si>
  <si>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</si>
  <si>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</si>
  <si>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</si>
  <si>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1000</t>
  </si>
  <si>
    <t>000 00 00</t>
  </si>
  <si>
    <t>0000</t>
  </si>
  <si>
    <t>000</t>
  </si>
  <si>
    <t>Центральный аппарат</t>
  </si>
  <si>
    <t>005</t>
  </si>
  <si>
    <t>197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</si>
  <si>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</si>
  <si>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</si>
  <si>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</si>
  <si>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</si>
  <si>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</si>
  <si>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</si>
  <si>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</si>
  <si>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</si>
  <si>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</si>
  <si>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</si>
  <si>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</si>
  <si>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</si>
  <si>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Резервные фонды органов местного самоуправления</t>
  </si>
  <si>
    <t>Национальная экономика</t>
  </si>
  <si>
    <t>0400</t>
  </si>
  <si>
    <t>Другие вопросы в области национальной экономики</t>
  </si>
  <si>
    <t>0411</t>
  </si>
  <si>
    <t>Мероприятия по благоустройству городских и</t>
  </si>
  <si>
    <t>сельских поселений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</si>
  <si>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</si>
  <si>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</si>
  <si>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</si>
  <si>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</si>
  <si>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</si>
  <si>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 xml:space="preserve">Муниципальное учреждение здравоохранения </t>
  </si>
  <si>
    <t xml:space="preserve">                        "ДЦГБ"</t>
  </si>
  <si>
    <t>и делам молодежи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</si>
  <si>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</si>
  <si>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</si>
  <si>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</si>
  <si>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</si>
  <si>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</si>
  <si>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</si>
  <si>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</si>
  <si>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</si>
  <si>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</si>
  <si>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</si>
  <si>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</si>
  <si>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</si>
  <si>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</si>
  <si>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</si>
  <si>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</si>
  <si>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</si>
  <si>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>Функционирование  Правительства Российской Федерации</t>
  </si>
  <si>
    <t>Российской Федерации, местных администраций</t>
  </si>
  <si>
    <t xml:space="preserve">            в том числе</t>
  </si>
  <si>
    <t xml:space="preserve">                      ВСЕГО</t>
  </si>
  <si>
    <t>ФОТ</t>
  </si>
  <si>
    <t xml:space="preserve">                                 Итого</t>
  </si>
  <si>
    <t>351 00 00</t>
  </si>
  <si>
    <t>ООО "Управляющая компания</t>
  </si>
  <si>
    <t xml:space="preserve">                 " ЖилКомСервис"</t>
  </si>
  <si>
    <t>Управление администрации города по работе в</t>
  </si>
  <si>
    <t>микрорайонах Шереметьевский,Хлебниково,Павельцево</t>
  </si>
  <si>
    <t xml:space="preserve"> Комитет по управлению имуществом </t>
  </si>
  <si>
    <t>г. Долгопрудный</t>
  </si>
  <si>
    <t>Управление Администрацииг.Долгопрудный</t>
  </si>
  <si>
    <t>по работе с населением в микрорайонах</t>
  </si>
  <si>
    <t>Шереметьевский,Хлебниково,Павельцево</t>
  </si>
  <si>
    <t>Реализация государственных функций в области наци-</t>
  </si>
  <si>
    <t>ональной экономики</t>
  </si>
  <si>
    <t>340 00 00</t>
  </si>
  <si>
    <t>Другие общегосударственные вопросы</t>
  </si>
  <si>
    <t>0115</t>
  </si>
  <si>
    <t xml:space="preserve">Комитет по физической культуре, спорту,туризму </t>
  </si>
  <si>
    <t>Подготовка населения и организаций к действиям</t>
  </si>
  <si>
    <t>в  чрезвычайной ситуации в мирное  и военное время</t>
  </si>
  <si>
    <t>Субсидии</t>
  </si>
  <si>
    <t>410</t>
  </si>
  <si>
    <t>Мероприятия в области жилищного хозяйства по</t>
  </si>
  <si>
    <t>453</t>
  </si>
  <si>
    <t>Государственная поддержка в сфере культуры, кинема-</t>
  </si>
  <si>
    <t>тографии и средств массовой информации</t>
  </si>
  <si>
    <t>Руководство и управление в сфере установленных функций</t>
  </si>
  <si>
    <t>межшкольные учебно-производственные комбинаты ,</t>
  </si>
  <si>
    <t>логопедические пункты</t>
  </si>
  <si>
    <t>Учебно-методические кабинеты,централизованные  бухгалтерии,</t>
  </si>
  <si>
    <t>001</t>
  </si>
  <si>
    <t>Поддержка  жилищного хозяйства</t>
  </si>
  <si>
    <t>Мероприятия в области жилищного хозяйства по строитель-</t>
  </si>
  <si>
    <t>ству, реконструкции, приобретению жилых домов</t>
  </si>
  <si>
    <t>Поддержка  коммунального хозяйства</t>
  </si>
  <si>
    <t>Государственная поддержка в сфере культуры, кине-</t>
  </si>
  <si>
    <t>матографии и средств массовой информации</t>
  </si>
  <si>
    <t>006</t>
  </si>
  <si>
    <t>007</t>
  </si>
  <si>
    <t>009</t>
  </si>
  <si>
    <t>Мероприятия в области  жилищного хозяйства по строи-</t>
  </si>
  <si>
    <t>тельству, реконструкции и приобретению жилых домов</t>
  </si>
  <si>
    <t xml:space="preserve">                Текущие и капитальные расходы  бюджета  города на 2006 год                                 </t>
  </si>
  <si>
    <t xml:space="preserve"> по разделам и подразделам функциональной классификации расходов бюджетов Российской  Федерации</t>
  </si>
  <si>
    <t>строительству, реконструкции, приобретению жилых домов</t>
  </si>
  <si>
    <t>Реализация государственных функций в области национальной</t>
  </si>
  <si>
    <t xml:space="preserve"> экономики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</si>
  <si>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</si>
  <si>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</si>
  <si>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 xml:space="preserve">     Распределение ассигнований на 2006 год на содержание органов                       </t>
  </si>
  <si>
    <t>местного самоуправления, управлений и комитетов</t>
  </si>
  <si>
    <t>Строительство объектов общегражданского назначения</t>
  </si>
  <si>
    <t>в том числе</t>
  </si>
  <si>
    <t>за счет субвенции</t>
  </si>
  <si>
    <t>за счет субв.</t>
  </si>
  <si>
    <t>Меры социальной поддержки граждан</t>
  </si>
  <si>
    <t>505 00 00</t>
  </si>
  <si>
    <t>Оказание социальной помощи</t>
  </si>
  <si>
    <t>483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</si>
  <si>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</si>
  <si>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</si>
  <si>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</si>
  <si>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</si>
  <si>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МУП "Архитектура "</t>
  </si>
  <si>
    <t>011</t>
  </si>
  <si>
    <t>Строительство объектов общегражданского  назначения</t>
  </si>
  <si>
    <t>Иные безвозмездные и безвозвратные перечисления</t>
  </si>
  <si>
    <t>520 00 00</t>
  </si>
  <si>
    <t>Социальное обеспечение населения</t>
  </si>
  <si>
    <t>1003</t>
  </si>
  <si>
    <t>Внедрение современных образовательных технологий</t>
  </si>
  <si>
    <t>Ежемесячное  денежное вознаграждение за классное</t>
  </si>
  <si>
    <t>руководство</t>
  </si>
  <si>
    <t>287</t>
  </si>
  <si>
    <t>623</t>
  </si>
  <si>
    <t>Мероприятия по землеустройству и землепользованию</t>
  </si>
  <si>
    <t>406</t>
  </si>
  <si>
    <t>Общегосударственные вопросы</t>
  </si>
  <si>
    <t xml:space="preserve">                      Приложение №2</t>
  </si>
  <si>
    <t>к решению Совета депутатов</t>
  </si>
  <si>
    <t xml:space="preserve">                     (Приложение № 2</t>
  </si>
  <si>
    <t>к НРСД от 26.12.2005 г. №80-нр)</t>
  </si>
  <si>
    <t xml:space="preserve">                      Приложение №3  </t>
  </si>
  <si>
    <t xml:space="preserve">                      (Приложение №  3</t>
  </si>
  <si>
    <t xml:space="preserve">  к НРСД от  26.12.2005 г. № 80-нр)</t>
  </si>
  <si>
    <t xml:space="preserve"> к НРСД  от 26.12.2005г. №80-нр)</t>
  </si>
  <si>
    <t>Приложение №4</t>
  </si>
  <si>
    <t>(Приложение №4</t>
  </si>
  <si>
    <t>Ведомственная структура расходов  бюджета города на 2006 г.</t>
  </si>
  <si>
    <t>Приложение №5</t>
  </si>
  <si>
    <t>(Приложение № 5</t>
  </si>
  <si>
    <t>от 09.11.2006г.  №92-нр</t>
  </si>
  <si>
    <t>к НРСД от 26.12.2005г. №80-нр)</t>
  </si>
  <si>
    <t>от 09.11.2006г. №92-нр</t>
  </si>
  <si>
    <t>Мероприятия в области жилищного хозяйства по строит-ву</t>
  </si>
  <si>
    <t xml:space="preserve"> группы хозяйственного обслуживания, учебные фильмотек</t>
  </si>
  <si>
    <t>Мероприятия по благоустройству городских и сельских пос.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</si>
</sst>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9" fontId="1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3" fillId="0" borderId="30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33" xfId="0" applyFont="1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0" fillId="0" borderId="8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49" fontId="0" fillId="0" borderId="18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27" xfId="0" applyNumberFormat="1" applyFont="1" applyBorder="1" applyAlignment="1">
      <alignment/>
    </xf>
    <xf numFmtId="0" fontId="0" fillId="0" borderId="43" xfId="0" applyBorder="1" applyAlignment="1">
      <alignment/>
    </xf>
    <xf numFmtId="49" fontId="1" fillId="0" borderId="38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2" fillId="0" borderId="48" xfId="0" applyNumberFormat="1" applyFont="1" applyBorder="1" applyAlignment="1">
      <alignment/>
    </xf>
    <xf numFmtId="49" fontId="1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44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49" fontId="3" fillId="0" borderId="48" xfId="0" applyNumberFormat="1" applyFont="1" applyBorder="1" applyAlignment="1">
      <alignment/>
    </xf>
    <xf numFmtId="0" fontId="6" fillId="0" borderId="52" xfId="0" applyFont="1" applyBorder="1" applyAlignment="1">
      <alignment/>
    </xf>
    <xf numFmtId="49" fontId="3" fillId="0" borderId="53" xfId="0" applyNumberFormat="1" applyFont="1" applyBorder="1" applyAlignment="1">
      <alignment/>
    </xf>
    <xf numFmtId="0" fontId="3" fillId="0" borderId="54" xfId="0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0" fontId="3" fillId="0" borderId="52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3" fillId="0" borderId="55" xfId="0" applyNumberFormat="1" applyFont="1" applyBorder="1" applyAlignment="1">
      <alignment/>
    </xf>
    <xf numFmtId="0" fontId="3" fillId="0" borderId="43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5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9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43" xfId="0" applyNumberFormat="1" applyFont="1" applyBorder="1" applyAlignment="1">
      <alignment/>
    </xf>
    <xf numFmtId="164" fontId="7" fillId="0" borderId="44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164" fontId="7" fillId="0" borderId="53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5" fillId="0" borderId="51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0" fontId="0" fillId="0" borderId="58" xfId="0" applyBorder="1" applyAlignment="1">
      <alignment/>
    </xf>
    <xf numFmtId="0" fontId="0" fillId="0" borderId="27" xfId="0" applyBorder="1" applyAlignment="1">
      <alignment/>
    </xf>
    <xf numFmtId="49" fontId="3" fillId="0" borderId="59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20" xfId="0" applyNumberFormat="1" applyBorder="1" applyAlignment="1">
      <alignment/>
    </xf>
    <xf numFmtId="49" fontId="6" fillId="0" borderId="53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3" fillId="0" borderId="52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0" fontId="1" fillId="0" borderId="63" xfId="0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64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7" fillId="0" borderId="44" xfId="0" applyFont="1" applyBorder="1" applyAlignment="1">
      <alignment/>
    </xf>
    <xf numFmtId="0" fontId="1" fillId="0" borderId="65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7" fillId="0" borderId="54" xfId="0" applyNumberFormat="1" applyFont="1" applyBorder="1" applyAlignment="1">
      <alignment/>
    </xf>
    <xf numFmtId="164" fontId="7" fillId="0" borderId="47" xfId="0" applyNumberFormat="1" applyFont="1" applyBorder="1" applyAlignment="1">
      <alignment/>
    </xf>
    <xf numFmtId="0" fontId="1" fillId="0" borderId="66" xfId="0" applyNumberFormat="1" applyFont="1" applyBorder="1" applyAlignment="1">
      <alignment/>
    </xf>
    <xf numFmtId="0" fontId="1" fillId="0" borderId="67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68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71" xfId="0" applyNumberFormat="1" applyBorder="1" applyAlignment="1">
      <alignment/>
    </xf>
    <xf numFmtId="0" fontId="3" fillId="0" borderId="47" xfId="0" applyNumberFormat="1" applyFont="1" applyBorder="1" applyAlignment="1">
      <alignment/>
    </xf>
    <xf numFmtId="0" fontId="0" fillId="0" borderId="72" xfId="0" applyNumberFormat="1" applyBorder="1" applyAlignment="1">
      <alignment/>
    </xf>
    <xf numFmtId="0" fontId="0" fillId="0" borderId="73" xfId="0" applyNumberFormat="1" applyBorder="1" applyAlignment="1">
      <alignment/>
    </xf>
    <xf numFmtId="0" fontId="0" fillId="0" borderId="47" xfId="0" applyNumberFormat="1" applyBorder="1" applyAlignment="1">
      <alignment/>
    </xf>
    <xf numFmtId="164" fontId="0" fillId="0" borderId="70" xfId="0" applyNumberFormat="1" applyBorder="1" applyAlignment="1">
      <alignment/>
    </xf>
    <xf numFmtId="164" fontId="5" fillId="0" borderId="71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164" fontId="5" fillId="0" borderId="53" xfId="0" applyNumberFormat="1" applyFont="1" applyBorder="1" applyAlignment="1">
      <alignment/>
    </xf>
    <xf numFmtId="164" fontId="7" fillId="0" borderId="50" xfId="0" applyNumberFormat="1" applyFont="1" applyBorder="1" applyAlignment="1">
      <alignment/>
    </xf>
    <xf numFmtId="49" fontId="3" fillId="0" borderId="66" xfId="0" applyNumberFormat="1" applyFont="1" applyBorder="1" applyAlignment="1">
      <alignment/>
    </xf>
    <xf numFmtId="49" fontId="1" fillId="0" borderId="66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1" fillId="0" borderId="65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66" xfId="0" applyNumberFormat="1" applyFont="1" applyBorder="1" applyAlignment="1">
      <alignment/>
    </xf>
    <xf numFmtId="49" fontId="3" fillId="0" borderId="68" xfId="0" applyNumberFormat="1" applyFont="1" applyBorder="1" applyAlignment="1">
      <alignment/>
    </xf>
    <xf numFmtId="49" fontId="2" fillId="0" borderId="55" xfId="0" applyNumberFormat="1" applyFont="1" applyBorder="1" applyAlignment="1">
      <alignment/>
    </xf>
    <xf numFmtId="49" fontId="3" fillId="0" borderId="55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164" fontId="2" fillId="0" borderId="3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1" fillId="0" borderId="45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7" fillId="0" borderId="19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4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2" fillId="0" borderId="21" xfId="0" applyFont="1" applyBorder="1" applyAlignment="1">
      <alignment/>
    </xf>
    <xf numFmtId="49" fontId="0" fillId="0" borderId="37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76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" xfId="0" applyFont="1" applyBorder="1" applyAlignment="1">
      <alignment wrapText="1"/>
    </xf>
    <xf numFmtId="164" fontId="3" fillId="0" borderId="8" xfId="0" applyNumberFormat="1" applyFont="1" applyBorder="1" applyAlignment="1">
      <alignment/>
    </xf>
    <xf numFmtId="0" fontId="3" fillId="0" borderId="76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28" xfId="0" applyFont="1" applyBorder="1" applyAlignment="1">
      <alignment/>
    </xf>
    <xf numFmtId="164" fontId="2" fillId="0" borderId="76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9" xfId="0" applyFont="1" applyBorder="1" applyAlignment="1">
      <alignment wrapText="1"/>
    </xf>
    <xf numFmtId="164" fontId="5" fillId="0" borderId="22" xfId="0" applyNumberFormat="1" applyFont="1" applyBorder="1" applyAlignment="1">
      <alignment/>
    </xf>
    <xf numFmtId="0" fontId="1" fillId="0" borderId="77" xfId="0" applyFont="1" applyBorder="1" applyAlignment="1">
      <alignment/>
    </xf>
    <xf numFmtId="0" fontId="2" fillId="0" borderId="30" xfId="0" applyFont="1" applyBorder="1" applyAlignment="1">
      <alignment/>
    </xf>
    <xf numFmtId="49" fontId="3" fillId="0" borderId="6" xfId="0" applyNumberFormat="1" applyFont="1" applyBorder="1" applyAlignment="1">
      <alignment/>
    </xf>
    <xf numFmtId="164" fontId="2" fillId="0" borderId="74" xfId="0" applyNumberFormat="1" applyFont="1" applyBorder="1" applyAlignment="1">
      <alignment/>
    </xf>
    <xf numFmtId="164" fontId="1" fillId="0" borderId="63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5" fillId="0" borderId="7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1" fillId="0" borderId="34" xfId="0" applyFont="1" applyBorder="1" applyAlignment="1">
      <alignment/>
    </xf>
    <xf numFmtId="164" fontId="1" fillId="0" borderId="3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74" xfId="0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59" xfId="0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14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64" fontId="3" fillId="0" borderId="53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4" xfId="0" applyFont="1" applyBorder="1" applyAlignment="1">
      <alignment/>
    </xf>
    <xf numFmtId="49" fontId="1" fillId="0" borderId="49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164" fontId="1" fillId="0" borderId="44" xfId="0" applyNumberFormat="1" applyFont="1" applyBorder="1" applyAlignment="1">
      <alignment/>
    </xf>
    <xf numFmtId="0" fontId="1" fillId="0" borderId="48" xfId="0" applyFont="1" applyBorder="1" applyAlignment="1">
      <alignment/>
    </xf>
    <xf numFmtId="164" fontId="1" fillId="0" borderId="48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5" fillId="0" borderId="49" xfId="0" applyNumberFormat="1" applyFont="1" applyFill="1" applyBorder="1" applyAlignment="1">
      <alignment/>
    </xf>
    <xf numFmtId="0" fontId="1" fillId="0" borderId="53" xfId="0" applyNumberFormat="1" applyFont="1" applyBorder="1" applyAlignment="1">
      <alignment/>
    </xf>
    <xf numFmtId="0" fontId="1" fillId="0" borderId="50" xfId="0" applyNumberFormat="1" applyFont="1" applyBorder="1" applyAlignment="1">
      <alignment/>
    </xf>
    <xf numFmtId="0" fontId="1" fillId="0" borderId="48" xfId="0" applyNumberFormat="1" applyFont="1" applyBorder="1" applyAlignment="1">
      <alignment/>
    </xf>
    <xf numFmtId="0" fontId="1" fillId="0" borderId="49" xfId="0" applyNumberFormat="1" applyFont="1" applyBorder="1" applyAlignment="1">
      <alignment/>
    </xf>
    <xf numFmtId="0" fontId="1" fillId="0" borderId="4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8" xfId="0" applyBorder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J5" sqref="J5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4.8984375" style="1" customWidth="1"/>
    <col min="4" max="4" width="7.59765625" style="124" customWidth="1"/>
    <col min="5" max="5" width="7.69921875" style="1" customWidth="1"/>
    <col min="6" max="6" width="0.1015625" style="1" hidden="1" customWidth="1"/>
    <col min="7" max="7" width="6.5" style="0" customWidth="1"/>
    <col min="8" max="8" width="8.3984375" style="0" customWidth="1"/>
    <col min="9" max="9" width="7.69921875" style="0" customWidth="1"/>
    <col min="10" max="10" width="8" style="0" customWidth="1"/>
  </cols>
  <sheetData>
    <row r="1" spans="1:8" ht="15.75">
      <c r="A1" s="315"/>
      <c r="B1" s="316" t="s">
        <v>213</v>
      </c>
      <c r="C1" s="317"/>
      <c r="D1" s="317"/>
      <c r="E1" s="317"/>
      <c r="F1" s="317"/>
      <c r="G1" s="317"/>
      <c r="H1" s="317"/>
    </row>
    <row r="2" spans="1:8" ht="15.75">
      <c r="A2" s="315"/>
      <c r="B2" s="316" t="s">
        <v>214</v>
      </c>
      <c r="C2" s="317"/>
      <c r="D2" s="317"/>
      <c r="E2" s="317"/>
      <c r="F2" s="317"/>
      <c r="G2" s="317"/>
      <c r="H2" s="317"/>
    </row>
    <row r="3" spans="1:8" ht="15.75">
      <c r="A3" s="315"/>
      <c r="B3" s="316" t="s">
        <v>226</v>
      </c>
      <c r="C3" s="317"/>
      <c r="D3" s="317"/>
      <c r="E3" s="317"/>
      <c r="F3" s="317"/>
      <c r="G3" s="317"/>
      <c r="H3" s="317"/>
    </row>
    <row r="4" spans="1:8" ht="15.75">
      <c r="A4" s="318"/>
      <c r="B4" s="316" t="s">
        <v>215</v>
      </c>
      <c r="C4" s="317"/>
      <c r="D4" s="317"/>
      <c r="E4" s="317"/>
      <c r="F4" s="317"/>
      <c r="G4" s="317"/>
      <c r="H4" s="317"/>
    </row>
    <row r="5" spans="1:8" ht="15.75">
      <c r="A5" s="316" t="s">
        <v>227</v>
      </c>
      <c r="B5" s="317"/>
      <c r="C5" s="317"/>
      <c r="D5" s="317"/>
      <c r="E5" s="317"/>
      <c r="F5" s="317"/>
      <c r="G5" s="317"/>
      <c r="H5" s="317"/>
    </row>
    <row r="7" spans="1:8" ht="15.75">
      <c r="A7" s="306" t="s">
        <v>177</v>
      </c>
      <c r="B7" s="306"/>
      <c r="C7" s="306"/>
      <c r="D7" s="306"/>
      <c r="E7" s="306"/>
      <c r="F7" s="306"/>
      <c r="G7" s="306"/>
      <c r="H7" s="306"/>
    </row>
    <row r="8" spans="1:8" ht="30" customHeight="1">
      <c r="A8" s="307" t="s">
        <v>178</v>
      </c>
      <c r="B8" s="307"/>
      <c r="C8" s="307"/>
      <c r="D8" s="307"/>
      <c r="E8" s="307"/>
      <c r="F8" s="307"/>
      <c r="G8" s="307"/>
      <c r="H8" s="307"/>
    </row>
    <row r="9" spans="1:6" ht="16.5" thickBot="1">
      <c r="A9" s="2"/>
      <c r="B9" s="3"/>
      <c r="C9" s="3"/>
      <c r="E9" s="3"/>
      <c r="F9" s="3"/>
    </row>
    <row r="10" spans="1:10" ht="16.5" thickBot="1">
      <c r="A10" s="37" t="s">
        <v>0</v>
      </c>
      <c r="B10" s="90" t="s">
        <v>128</v>
      </c>
      <c r="C10" s="94" t="s">
        <v>18</v>
      </c>
      <c r="D10" s="125" t="s">
        <v>95</v>
      </c>
      <c r="E10" s="102" t="s">
        <v>129</v>
      </c>
      <c r="F10" s="97"/>
      <c r="G10" s="103"/>
      <c r="H10" s="98"/>
      <c r="I10" s="47"/>
      <c r="J10" s="47"/>
    </row>
    <row r="11" spans="1:10" ht="16.5" thickBot="1">
      <c r="A11" s="88"/>
      <c r="B11" s="91"/>
      <c r="C11" s="95"/>
      <c r="D11" s="126"/>
      <c r="E11" s="35" t="s">
        <v>124</v>
      </c>
      <c r="F11" s="34"/>
      <c r="G11" s="105" t="s">
        <v>130</v>
      </c>
      <c r="H11" s="98"/>
      <c r="I11" s="47"/>
      <c r="J11" s="47"/>
    </row>
    <row r="12" spans="1:10" ht="15.75">
      <c r="A12" s="88"/>
      <c r="B12" s="91"/>
      <c r="C12" s="95"/>
      <c r="D12" s="126"/>
      <c r="E12" s="93" t="s">
        <v>125</v>
      </c>
      <c r="F12" s="34"/>
      <c r="G12" s="99" t="s">
        <v>95</v>
      </c>
      <c r="H12" s="99" t="s">
        <v>126</v>
      </c>
      <c r="I12" s="47"/>
      <c r="J12" s="47"/>
    </row>
    <row r="13" spans="1:10" ht="16.5" thickBot="1">
      <c r="A13" s="89"/>
      <c r="B13" s="92"/>
      <c r="C13" s="96"/>
      <c r="D13" s="127"/>
      <c r="E13" s="36"/>
      <c r="F13" s="104"/>
      <c r="G13" s="85"/>
      <c r="H13" s="100" t="s">
        <v>127</v>
      </c>
      <c r="I13" s="47"/>
      <c r="J13" s="47"/>
    </row>
    <row r="14" spans="1:8" ht="16.5" thickBot="1">
      <c r="A14" s="101" t="s">
        <v>21</v>
      </c>
      <c r="B14" s="117" t="s">
        <v>22</v>
      </c>
      <c r="C14" s="117" t="s">
        <v>83</v>
      </c>
      <c r="D14" s="176">
        <f>D18+D19+D20</f>
        <v>-3578</v>
      </c>
      <c r="E14" s="176">
        <f>E18+E19+E20</f>
        <v>-3578</v>
      </c>
      <c r="F14" s="121" t="e">
        <f>F18+#REF!+F19</f>
        <v>#REF!</v>
      </c>
      <c r="G14" s="155">
        <f>G18+G19+G20</f>
        <v>0</v>
      </c>
      <c r="H14" s="187"/>
    </row>
    <row r="15" spans="1:8" ht="15.75">
      <c r="A15" s="17" t="s">
        <v>133</v>
      </c>
      <c r="B15" s="114"/>
      <c r="C15" s="205"/>
      <c r="D15" s="132"/>
      <c r="E15" s="130"/>
      <c r="F15" s="181"/>
      <c r="G15" s="135"/>
      <c r="H15" s="188"/>
    </row>
    <row r="16" spans="1:8" ht="15.75">
      <c r="A16" s="19" t="s">
        <v>131</v>
      </c>
      <c r="B16" s="107"/>
      <c r="C16" s="202"/>
      <c r="D16" s="131"/>
      <c r="E16" s="131"/>
      <c r="F16" s="182"/>
      <c r="G16" s="131"/>
      <c r="H16" s="189"/>
    </row>
    <row r="17" spans="1:8" ht="15.75">
      <c r="A17" s="19" t="s">
        <v>26</v>
      </c>
      <c r="B17" s="107"/>
      <c r="C17" s="202"/>
      <c r="D17" s="131"/>
      <c r="E17" s="131"/>
      <c r="F17" s="182"/>
      <c r="G17" s="131"/>
      <c r="H17" s="189"/>
    </row>
    <row r="18" spans="1:8" ht="15.75">
      <c r="A18" s="19" t="s">
        <v>132</v>
      </c>
      <c r="B18" s="107" t="s">
        <v>22</v>
      </c>
      <c r="C18" s="202" t="s">
        <v>28</v>
      </c>
      <c r="D18" s="131">
        <f>'Прилож №3'!G14</f>
        <v>131</v>
      </c>
      <c r="E18" s="131">
        <f>D18-G18</f>
        <v>131</v>
      </c>
      <c r="F18" s="182"/>
      <c r="G18" s="131"/>
      <c r="H18" s="189"/>
    </row>
    <row r="19" spans="1:8" ht="15.75">
      <c r="A19" s="19" t="s">
        <v>17</v>
      </c>
      <c r="B19" s="107" t="s">
        <v>22</v>
      </c>
      <c r="C19" s="202" t="s">
        <v>29</v>
      </c>
      <c r="D19" s="131">
        <f>'Прилож №3'!G17</f>
        <v>291</v>
      </c>
      <c r="E19" s="131">
        <f>D19-G19</f>
        <v>291</v>
      </c>
      <c r="F19" s="183" t="s">
        <v>1</v>
      </c>
      <c r="G19" s="131"/>
      <c r="H19" s="189"/>
    </row>
    <row r="20" spans="1:8" ht="16.5" thickBot="1">
      <c r="A20" s="7" t="s">
        <v>150</v>
      </c>
      <c r="B20" s="111" t="s">
        <v>22</v>
      </c>
      <c r="C20" s="203" t="s">
        <v>151</v>
      </c>
      <c r="D20" s="134">
        <f>'Прилож №3'!G20</f>
        <v>-4000</v>
      </c>
      <c r="E20" s="134">
        <f>D20-G20</f>
        <v>-4000</v>
      </c>
      <c r="F20" s="184"/>
      <c r="G20" s="134"/>
      <c r="H20" s="190"/>
    </row>
    <row r="21" spans="1:8" ht="15.75">
      <c r="A21" s="113" t="s">
        <v>32</v>
      </c>
      <c r="B21" s="154"/>
      <c r="C21" s="206"/>
      <c r="D21" s="132"/>
      <c r="E21" s="132"/>
      <c r="F21" s="185"/>
      <c r="G21" s="198"/>
      <c r="H21" s="188"/>
    </row>
    <row r="22" spans="1:8" ht="16.5" thickBot="1">
      <c r="A22" s="115" t="s">
        <v>33</v>
      </c>
      <c r="B22" s="116" t="s">
        <v>34</v>
      </c>
      <c r="C22" s="208" t="s">
        <v>83</v>
      </c>
      <c r="D22" s="199">
        <f>D25</f>
        <v>0</v>
      </c>
      <c r="E22" s="179">
        <f>E25</f>
        <v>0</v>
      </c>
      <c r="F22" s="120" t="e">
        <f>#REF!+F25</f>
        <v>#REF!</v>
      </c>
      <c r="G22" s="133">
        <f>G25</f>
        <v>0</v>
      </c>
      <c r="H22" s="192"/>
    </row>
    <row r="23" spans="1:8" ht="15.75">
      <c r="A23" s="17" t="s">
        <v>133</v>
      </c>
      <c r="B23" s="114"/>
      <c r="C23" s="200"/>
      <c r="D23" s="130"/>
      <c r="E23" s="130"/>
      <c r="F23" s="181"/>
      <c r="G23" s="135"/>
      <c r="H23" s="188"/>
    </row>
    <row r="24" spans="1:8" ht="15.75">
      <c r="A24" s="19" t="s">
        <v>35</v>
      </c>
      <c r="B24" s="107"/>
      <c r="C24" s="202"/>
      <c r="D24" s="131"/>
      <c r="E24" s="131"/>
      <c r="F24" s="182"/>
      <c r="G24" s="131"/>
      <c r="H24" s="189"/>
    </row>
    <row r="25" spans="1:8" ht="16.5" thickBot="1">
      <c r="A25" s="19" t="s">
        <v>36</v>
      </c>
      <c r="B25" s="107" t="s">
        <v>34</v>
      </c>
      <c r="C25" s="202" t="s">
        <v>37</v>
      </c>
      <c r="D25" s="131">
        <f>'Прилож №3'!G26</f>
        <v>0</v>
      </c>
      <c r="E25" s="131">
        <f>D25-G25</f>
        <v>0</v>
      </c>
      <c r="F25" s="175"/>
      <c r="G25" s="131"/>
      <c r="H25" s="189"/>
    </row>
    <row r="26" spans="1:8" ht="16.5" thickBot="1">
      <c r="A26" s="101" t="s">
        <v>101</v>
      </c>
      <c r="B26" s="117" t="s">
        <v>102</v>
      </c>
      <c r="C26" s="80" t="s">
        <v>83</v>
      </c>
      <c r="D26" s="129">
        <f>D28</f>
        <v>-2500</v>
      </c>
      <c r="E26" s="177">
        <f>E28</f>
        <v>-2500</v>
      </c>
      <c r="F26" s="121">
        <f>F28</f>
        <v>0</v>
      </c>
      <c r="G26" s="129">
        <f>G28</f>
        <v>0</v>
      </c>
      <c r="H26" s="191">
        <f>H28</f>
        <v>0</v>
      </c>
    </row>
    <row r="27" spans="1:8" ht="15.75">
      <c r="A27" s="17" t="s">
        <v>133</v>
      </c>
      <c r="B27" s="114"/>
      <c r="C27" s="200"/>
      <c r="D27" s="130"/>
      <c r="E27" s="131"/>
      <c r="F27" s="181"/>
      <c r="G27" s="135"/>
      <c r="H27" s="193"/>
    </row>
    <row r="28" spans="1:8" ht="16.5" thickBot="1">
      <c r="A28" s="19" t="s">
        <v>103</v>
      </c>
      <c r="B28" s="107" t="s">
        <v>102</v>
      </c>
      <c r="C28" s="202" t="s">
        <v>104</v>
      </c>
      <c r="D28" s="131">
        <f>'Прилож №3'!G31</f>
        <v>-2500</v>
      </c>
      <c r="E28" s="131">
        <f>D28-G28</f>
        <v>-2500</v>
      </c>
      <c r="F28" s="182"/>
      <c r="G28" s="131">
        <v>0</v>
      </c>
      <c r="H28" s="189"/>
    </row>
    <row r="29" spans="1:8" ht="16.5" thickBot="1">
      <c r="A29" s="101" t="s">
        <v>44</v>
      </c>
      <c r="B29" s="117" t="s">
        <v>45</v>
      </c>
      <c r="C29" s="80" t="s">
        <v>83</v>
      </c>
      <c r="D29" s="129">
        <f>D31+D32</f>
        <v>4865</v>
      </c>
      <c r="E29" s="129">
        <f>E31+E32</f>
        <v>13865</v>
      </c>
      <c r="F29" s="186">
        <f>F31+F32</f>
        <v>0</v>
      </c>
      <c r="G29" s="129">
        <f>G31+G32</f>
        <v>-9000</v>
      </c>
      <c r="H29" s="194"/>
    </row>
    <row r="30" spans="1:8" ht="15.75">
      <c r="A30" s="17" t="s">
        <v>133</v>
      </c>
      <c r="B30" s="112"/>
      <c r="C30" s="200"/>
      <c r="D30" s="130"/>
      <c r="E30" s="130"/>
      <c r="F30" s="181"/>
      <c r="G30" s="135"/>
      <c r="H30" s="193"/>
    </row>
    <row r="31" spans="1:8" ht="15.75">
      <c r="A31" s="19" t="s">
        <v>111</v>
      </c>
      <c r="B31" s="107" t="s">
        <v>45</v>
      </c>
      <c r="C31" s="202" t="s">
        <v>46</v>
      </c>
      <c r="D31" s="131">
        <f>'Прилож №3'!G37</f>
        <v>4265</v>
      </c>
      <c r="E31" s="131">
        <f>D31-G31</f>
        <v>4265</v>
      </c>
      <c r="F31" s="182"/>
      <c r="G31" s="131"/>
      <c r="H31" s="189"/>
    </row>
    <row r="32" spans="1:8" ht="16.5" thickBot="1">
      <c r="A32" s="7" t="s">
        <v>3</v>
      </c>
      <c r="B32" s="111" t="s">
        <v>45</v>
      </c>
      <c r="C32" s="203" t="s">
        <v>49</v>
      </c>
      <c r="D32" s="134">
        <f>'Прилож №3'!G42</f>
        <v>600</v>
      </c>
      <c r="E32" s="134">
        <f>D32-G32</f>
        <v>9600</v>
      </c>
      <c r="F32" s="175"/>
      <c r="G32" s="134">
        <f>8000-10000-7000</f>
        <v>-9000</v>
      </c>
      <c r="H32" s="190"/>
    </row>
    <row r="33" spans="1:8" ht="16.5" thickBot="1">
      <c r="A33" s="101" t="s">
        <v>6</v>
      </c>
      <c r="B33" s="117" t="s">
        <v>51</v>
      </c>
      <c r="C33" s="80" t="s">
        <v>83</v>
      </c>
      <c r="D33" s="129">
        <f>D35+D36</f>
        <v>82346</v>
      </c>
      <c r="E33" s="129">
        <f>E35+E36</f>
        <v>2346</v>
      </c>
      <c r="F33" s="121" t="e">
        <f>F35+F36+#REF!+#REF!</f>
        <v>#REF!</v>
      </c>
      <c r="G33" s="129">
        <f>G35+G36</f>
        <v>80000</v>
      </c>
      <c r="H33" s="180">
        <f>H35+H36</f>
        <v>80000</v>
      </c>
    </row>
    <row r="34" spans="1:8" ht="15.75">
      <c r="A34" s="17" t="s">
        <v>133</v>
      </c>
      <c r="B34" s="112"/>
      <c r="C34" s="200"/>
      <c r="D34" s="130"/>
      <c r="E34" s="135"/>
      <c r="F34" s="181"/>
      <c r="G34" s="135"/>
      <c r="H34" s="193"/>
    </row>
    <row r="35" spans="1:8" ht="15.75">
      <c r="A35" s="19" t="s">
        <v>7</v>
      </c>
      <c r="B35" s="107" t="s">
        <v>51</v>
      </c>
      <c r="C35" s="202" t="s">
        <v>52</v>
      </c>
      <c r="D35" s="131">
        <f>'Прилож №3'!G50</f>
        <v>80070</v>
      </c>
      <c r="E35" s="131">
        <f>D35-G35</f>
        <v>70</v>
      </c>
      <c r="F35" s="182"/>
      <c r="G35" s="131">
        <v>80000</v>
      </c>
      <c r="H35" s="270">
        <v>80000</v>
      </c>
    </row>
    <row r="36" spans="1:8" ht="16.5" thickBot="1">
      <c r="A36" s="19" t="s">
        <v>9</v>
      </c>
      <c r="B36" s="107" t="s">
        <v>51</v>
      </c>
      <c r="C36" s="202" t="s">
        <v>55</v>
      </c>
      <c r="D36" s="131">
        <f>'Прилож №3'!G55</f>
        <v>2276</v>
      </c>
      <c r="E36" s="131">
        <f>D36-G36</f>
        <v>2276</v>
      </c>
      <c r="F36" s="182"/>
      <c r="G36" s="131"/>
      <c r="H36" s="189"/>
    </row>
    <row r="37" spans="1:8" ht="15.75">
      <c r="A37" s="118" t="s">
        <v>59</v>
      </c>
      <c r="B37" s="114"/>
      <c r="C37" s="206"/>
      <c r="D37" s="132"/>
      <c r="E37" s="132"/>
      <c r="F37" s="185" t="s">
        <v>10</v>
      </c>
      <c r="G37" s="198"/>
      <c r="H37" s="188"/>
    </row>
    <row r="38" spans="1:8" ht="16.5" thickBot="1">
      <c r="A38" s="115" t="s">
        <v>60</v>
      </c>
      <c r="B38" s="108" t="s">
        <v>64</v>
      </c>
      <c r="C38" s="207" t="s">
        <v>83</v>
      </c>
      <c r="D38" s="199">
        <f>D40+D42</f>
        <v>1160</v>
      </c>
      <c r="E38" s="199">
        <f>E40+E42</f>
        <v>1160</v>
      </c>
      <c r="F38" s="199" t="e">
        <f>F40+#REF!+F42+#REF!</f>
        <v>#REF!</v>
      </c>
      <c r="G38" s="199">
        <f>G40+G42</f>
        <v>0</v>
      </c>
      <c r="H38" s="199">
        <f>H40+H42</f>
        <v>0</v>
      </c>
    </row>
    <row r="39" spans="1:8" ht="15.75">
      <c r="A39" s="17" t="s">
        <v>133</v>
      </c>
      <c r="B39" s="106"/>
      <c r="C39" s="205"/>
      <c r="D39" s="130"/>
      <c r="E39" s="130"/>
      <c r="F39" s="181"/>
      <c r="G39" s="135"/>
      <c r="H39" s="193"/>
    </row>
    <row r="40" spans="1:8" ht="15.75">
      <c r="A40" s="19" t="s">
        <v>61</v>
      </c>
      <c r="B40" s="107" t="s">
        <v>64</v>
      </c>
      <c r="C40" s="202" t="s">
        <v>62</v>
      </c>
      <c r="D40" s="131">
        <f>'Прилож №3'!G65+'Прилож №3'!H8</f>
        <v>1205</v>
      </c>
      <c r="E40" s="131">
        <f>D40-G40</f>
        <v>1205</v>
      </c>
      <c r="F40" s="182" t="s">
        <v>11</v>
      </c>
      <c r="G40" s="131"/>
      <c r="H40" s="189"/>
    </row>
    <row r="41" spans="1:8" ht="15.75">
      <c r="A41" s="19" t="s">
        <v>74</v>
      </c>
      <c r="B41" s="107"/>
      <c r="C41" s="202"/>
      <c r="D41" s="131"/>
      <c r="E41" s="131"/>
      <c r="F41" s="182" t="s">
        <v>1</v>
      </c>
      <c r="G41" s="131"/>
      <c r="H41" s="195"/>
    </row>
    <row r="42" spans="1:8" ht="16.5" thickBot="1">
      <c r="A42" s="7" t="s">
        <v>63</v>
      </c>
      <c r="B42" s="111" t="s">
        <v>64</v>
      </c>
      <c r="C42" s="203" t="s">
        <v>75</v>
      </c>
      <c r="D42" s="134">
        <f>'Прилож №3'!G79</f>
        <v>-45</v>
      </c>
      <c r="E42" s="131">
        <f>D42-G42</f>
        <v>-45</v>
      </c>
      <c r="F42" s="175"/>
      <c r="G42" s="134"/>
      <c r="H42" s="196"/>
    </row>
    <row r="43" spans="1:8" ht="16.5" thickBot="1">
      <c r="A43" s="101" t="s">
        <v>76</v>
      </c>
      <c r="B43" s="117" t="s">
        <v>77</v>
      </c>
      <c r="C43" s="80" t="s">
        <v>83</v>
      </c>
      <c r="D43" s="129">
        <f>D45</f>
        <v>2523</v>
      </c>
      <c r="E43" s="129">
        <f>E45</f>
        <v>2523</v>
      </c>
      <c r="F43" s="121" t="e">
        <f>F45+#REF!+#REF!</f>
        <v>#REF!</v>
      </c>
      <c r="G43" s="129">
        <f>G45</f>
        <v>0</v>
      </c>
      <c r="H43" s="197"/>
    </row>
    <row r="44" spans="1:8" ht="15.75">
      <c r="A44" s="17" t="s">
        <v>133</v>
      </c>
      <c r="B44" s="106"/>
      <c r="C44" s="205"/>
      <c r="D44" s="130"/>
      <c r="E44" s="130"/>
      <c r="F44" s="181"/>
      <c r="G44" s="135"/>
      <c r="H44" s="193"/>
    </row>
    <row r="45" spans="1:8" ht="16.5" thickBot="1">
      <c r="A45" s="19" t="s">
        <v>15</v>
      </c>
      <c r="B45" s="107" t="s">
        <v>77</v>
      </c>
      <c r="C45" s="202" t="s">
        <v>78</v>
      </c>
      <c r="D45" s="131">
        <f>'Прилож №3'!G83</f>
        <v>2523</v>
      </c>
      <c r="E45" s="131">
        <f>D45-G45</f>
        <v>2523</v>
      </c>
      <c r="F45" s="182"/>
      <c r="G45" s="131"/>
      <c r="H45" s="189"/>
    </row>
    <row r="46" spans="1:8" ht="16.5" thickBot="1">
      <c r="A46" s="101" t="s">
        <v>5</v>
      </c>
      <c r="B46" s="117" t="s">
        <v>81</v>
      </c>
      <c r="C46" s="80" t="s">
        <v>83</v>
      </c>
      <c r="D46" s="129">
        <f>D47</f>
        <v>-18</v>
      </c>
      <c r="E46" s="129">
        <f>E47</f>
        <v>-18</v>
      </c>
      <c r="F46" s="129" t="e">
        <f>#REF!+#REF!+#REF!+F47</f>
        <v>#REF!</v>
      </c>
      <c r="G46" s="129">
        <f>G47</f>
        <v>0</v>
      </c>
      <c r="H46" s="129">
        <f>H47</f>
        <v>0</v>
      </c>
    </row>
    <row r="47" spans="1:8" ht="16.5" thickBot="1">
      <c r="A47" s="20" t="s">
        <v>203</v>
      </c>
      <c r="B47" s="119" t="s">
        <v>81</v>
      </c>
      <c r="C47" s="201" t="s">
        <v>204</v>
      </c>
      <c r="D47" s="135">
        <f>'Прилож №3'!G87</f>
        <v>-18</v>
      </c>
      <c r="E47" s="135">
        <f>D47-G47</f>
        <v>-18</v>
      </c>
      <c r="F47" s="181"/>
      <c r="G47" s="135"/>
      <c r="H47" s="193"/>
    </row>
    <row r="48" spans="1:8" ht="16.5" thickBot="1">
      <c r="A48" s="109" t="s">
        <v>134</v>
      </c>
      <c r="B48" s="110"/>
      <c r="C48" s="204"/>
      <c r="D48" s="129">
        <f>D14+D22+D26+D29+D33+D38+D43+D46</f>
        <v>84798</v>
      </c>
      <c r="E48" s="177">
        <f>E14+E22+E26+E29+E33+E38+E43+E46</f>
        <v>13798</v>
      </c>
      <c r="F48" s="128" t="e">
        <f>F14+F22+F26+F29+#REF!+F33+F38+F43+F46+#REF!</f>
        <v>#REF!</v>
      </c>
      <c r="G48" s="129">
        <f>G14+G22+G26+G29+G33+G38+G43+G46</f>
        <v>71000</v>
      </c>
      <c r="H48" s="180">
        <f>H14+H22+H26+H29+H33+H38+H43+H46</f>
        <v>80000</v>
      </c>
    </row>
  </sheetData>
  <mergeCells count="7">
    <mergeCell ref="A7:H7"/>
    <mergeCell ref="A8:H8"/>
    <mergeCell ref="B1:H1"/>
    <mergeCell ref="B2:H2"/>
    <mergeCell ref="B3:H3"/>
    <mergeCell ref="B4:H4"/>
    <mergeCell ref="A5:H5"/>
  </mergeCells>
  <printOptions horizontalCentered="1"/>
  <pageMargins left="0.6692913385826772" right="0.472440944881889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70" sqref="A70"/>
    </sheetView>
  </sheetViews>
  <sheetFormatPr defaultColWidth="8.796875" defaultRowHeight="15"/>
  <cols>
    <col min="1" max="1" width="46" style="0" customWidth="1"/>
    <col min="2" max="2" width="5.3984375" style="1" customWidth="1"/>
    <col min="3" max="3" width="5.69921875" style="1" customWidth="1"/>
    <col min="4" max="4" width="8.5" style="1" customWidth="1"/>
    <col min="5" max="5" width="5.5" style="1" customWidth="1"/>
    <col min="6" max="6" width="0.1015625" style="1" hidden="1" customWidth="1"/>
    <col min="7" max="7" width="9" style="32" customWidth="1"/>
    <col min="8" max="8" width="10" style="0" customWidth="1"/>
  </cols>
  <sheetData>
    <row r="1" spans="2:8" ht="15.75">
      <c r="B1" s="316" t="s">
        <v>217</v>
      </c>
      <c r="C1" s="317"/>
      <c r="D1" s="317"/>
      <c r="E1" s="317"/>
      <c r="F1" s="317"/>
      <c r="G1" s="317"/>
      <c r="H1" s="317"/>
    </row>
    <row r="2" spans="2:8" ht="15.75">
      <c r="B2" s="316" t="s">
        <v>214</v>
      </c>
      <c r="C2" s="317"/>
      <c r="D2" s="317"/>
      <c r="E2" s="317"/>
      <c r="F2" s="317"/>
      <c r="G2" s="317"/>
      <c r="H2" s="317"/>
    </row>
    <row r="3" spans="2:8" ht="15.75">
      <c r="B3" s="316" t="s">
        <v>228</v>
      </c>
      <c r="C3" s="317"/>
      <c r="D3" s="317"/>
      <c r="E3" s="317"/>
      <c r="F3" s="317"/>
      <c r="G3" s="317"/>
      <c r="H3" s="317"/>
    </row>
    <row r="4" spans="2:8" ht="15.75">
      <c r="B4" s="316" t="s">
        <v>218</v>
      </c>
      <c r="C4" s="317"/>
      <c r="D4" s="317"/>
      <c r="E4" s="317"/>
      <c r="F4" s="317"/>
      <c r="G4" s="317"/>
      <c r="H4" s="317"/>
    </row>
    <row r="5" spans="2:8" ht="15.75">
      <c r="B5" s="316" t="s">
        <v>219</v>
      </c>
      <c r="C5" s="317"/>
      <c r="D5" s="317"/>
      <c r="E5" s="317"/>
      <c r="F5" s="317"/>
      <c r="G5" s="317"/>
      <c r="H5" s="317"/>
    </row>
    <row r="6" ht="15.75">
      <c r="B6" s="3"/>
    </row>
    <row r="7" spans="1:8" ht="15.75">
      <c r="A7" s="306" t="s">
        <v>182</v>
      </c>
      <c r="B7" s="306"/>
      <c r="C7" s="306"/>
      <c r="D7" s="306"/>
      <c r="E7" s="306"/>
      <c r="F7" s="306"/>
      <c r="G7" s="306"/>
      <c r="H7" s="306"/>
    </row>
    <row r="8" spans="1:8" ht="16.5" thickBot="1">
      <c r="A8" s="308" t="s">
        <v>183</v>
      </c>
      <c r="B8" s="308"/>
      <c r="C8" s="308"/>
      <c r="D8" s="308"/>
      <c r="E8" s="308"/>
      <c r="F8" s="308"/>
      <c r="G8" s="308"/>
      <c r="H8" s="308"/>
    </row>
    <row r="9" spans="1:8" ht="16.5" thickBot="1">
      <c r="A9" s="159" t="s">
        <v>0</v>
      </c>
      <c r="B9" s="110" t="s">
        <v>128</v>
      </c>
      <c r="C9" s="157" t="s">
        <v>18</v>
      </c>
      <c r="D9" s="14" t="s">
        <v>19</v>
      </c>
      <c r="E9" s="14" t="s">
        <v>20</v>
      </c>
      <c r="F9" s="173"/>
      <c r="G9" s="174" t="s">
        <v>95</v>
      </c>
      <c r="H9" s="225" t="s">
        <v>187</v>
      </c>
    </row>
    <row r="10" spans="1:8" ht="16.5" thickBot="1">
      <c r="A10" s="233"/>
      <c r="B10" s="234"/>
      <c r="C10" s="235"/>
      <c r="D10" s="235"/>
      <c r="E10" s="235"/>
      <c r="F10" s="236"/>
      <c r="G10" s="237"/>
      <c r="H10" s="232" t="s">
        <v>189</v>
      </c>
    </row>
    <row r="11" spans="1:8" ht="15.75">
      <c r="A11" s="148" t="s">
        <v>21</v>
      </c>
      <c r="B11" s="267" t="s">
        <v>22</v>
      </c>
      <c r="C11" s="72" t="s">
        <v>83</v>
      </c>
      <c r="D11" s="72" t="s">
        <v>82</v>
      </c>
      <c r="E11" s="72" t="s">
        <v>84</v>
      </c>
      <c r="F11" s="74"/>
      <c r="G11" s="268">
        <f>G14+G17+G20</f>
        <v>-3578</v>
      </c>
      <c r="H11" s="283">
        <f>H14+H17+H20</f>
        <v>0</v>
      </c>
    </row>
    <row r="12" spans="1:8" ht="15.75">
      <c r="A12" s="4" t="s">
        <v>25</v>
      </c>
      <c r="B12" s="5"/>
      <c r="C12" s="5"/>
      <c r="D12" s="5"/>
      <c r="E12" s="5"/>
      <c r="F12" s="5"/>
      <c r="G12" s="227"/>
      <c r="H12" s="284"/>
    </row>
    <row r="13" spans="1:8" ht="15.75">
      <c r="A13" s="161" t="s">
        <v>26</v>
      </c>
      <c r="B13" s="163"/>
      <c r="C13" s="5"/>
      <c r="D13" s="5"/>
      <c r="E13" s="5"/>
      <c r="F13" s="40"/>
      <c r="G13" s="227"/>
      <c r="H13" s="284"/>
    </row>
    <row r="14" spans="1:8" ht="15.75">
      <c r="A14" s="160" t="s">
        <v>27</v>
      </c>
      <c r="B14" s="163" t="s">
        <v>22</v>
      </c>
      <c r="C14" s="5" t="s">
        <v>28</v>
      </c>
      <c r="D14" s="5" t="s">
        <v>82</v>
      </c>
      <c r="E14" s="5" t="s">
        <v>84</v>
      </c>
      <c r="F14" s="40"/>
      <c r="G14" s="227">
        <f>'Прилож № 4'!H85</f>
        <v>131</v>
      </c>
      <c r="H14" s="131">
        <f>H15</f>
        <v>0</v>
      </c>
    </row>
    <row r="15" spans="1:8" ht="15.75">
      <c r="A15" s="160" t="s">
        <v>24</v>
      </c>
      <c r="B15" s="163" t="s">
        <v>22</v>
      </c>
      <c r="C15" s="5" t="s">
        <v>28</v>
      </c>
      <c r="D15" s="5" t="s">
        <v>23</v>
      </c>
      <c r="E15" s="5" t="s">
        <v>84</v>
      </c>
      <c r="F15" s="40"/>
      <c r="G15" s="227">
        <f>'Прилож № 4'!H86</f>
        <v>131</v>
      </c>
      <c r="H15" s="131">
        <f>H16</f>
        <v>0</v>
      </c>
    </row>
    <row r="16" spans="1:8" ht="15.75">
      <c r="A16" s="162" t="s">
        <v>85</v>
      </c>
      <c r="B16" s="163" t="s">
        <v>22</v>
      </c>
      <c r="C16" s="5" t="s">
        <v>28</v>
      </c>
      <c r="D16" s="5" t="s">
        <v>23</v>
      </c>
      <c r="E16" s="5" t="s">
        <v>86</v>
      </c>
      <c r="F16" s="40"/>
      <c r="G16" s="227">
        <f>'Прилож № 4'!H87</f>
        <v>131</v>
      </c>
      <c r="H16" s="131"/>
    </row>
    <row r="17" spans="1:8" ht="15.75">
      <c r="A17" s="160" t="s">
        <v>17</v>
      </c>
      <c r="B17" s="163" t="s">
        <v>22</v>
      </c>
      <c r="C17" s="12" t="s">
        <v>29</v>
      </c>
      <c r="D17" s="5" t="s">
        <v>82</v>
      </c>
      <c r="E17" s="5" t="s">
        <v>84</v>
      </c>
      <c r="F17" s="40" t="s">
        <v>1</v>
      </c>
      <c r="G17" s="227">
        <f>G18</f>
        <v>291</v>
      </c>
      <c r="H17" s="284"/>
    </row>
    <row r="18" spans="1:8" ht="15.75">
      <c r="A18" s="161" t="s">
        <v>17</v>
      </c>
      <c r="B18" s="164" t="s">
        <v>22</v>
      </c>
      <c r="C18" s="8" t="s">
        <v>29</v>
      </c>
      <c r="D18" s="9" t="s">
        <v>30</v>
      </c>
      <c r="E18" s="5" t="s">
        <v>84</v>
      </c>
      <c r="F18" s="41"/>
      <c r="G18" s="228">
        <f>G19</f>
        <v>291</v>
      </c>
      <c r="H18" s="284"/>
    </row>
    <row r="19" spans="1:8" ht="15.75">
      <c r="A19" s="160" t="s">
        <v>100</v>
      </c>
      <c r="B19" s="163" t="s">
        <v>22</v>
      </c>
      <c r="C19" s="5" t="s">
        <v>29</v>
      </c>
      <c r="D19" s="5" t="s">
        <v>30</v>
      </c>
      <c r="E19" s="5" t="s">
        <v>31</v>
      </c>
      <c r="F19" s="5"/>
      <c r="G19" s="227">
        <f>'Прилож № 4'!H145</f>
        <v>291</v>
      </c>
      <c r="H19" s="284"/>
    </row>
    <row r="20" spans="1:8" ht="15.75">
      <c r="A20" s="160" t="s">
        <v>150</v>
      </c>
      <c r="B20" s="163" t="s">
        <v>22</v>
      </c>
      <c r="C20" s="5" t="s">
        <v>151</v>
      </c>
      <c r="D20" s="5" t="s">
        <v>82</v>
      </c>
      <c r="E20" s="5" t="s">
        <v>84</v>
      </c>
      <c r="F20" s="5"/>
      <c r="G20" s="227">
        <f>G21</f>
        <v>-4000</v>
      </c>
      <c r="H20" s="284"/>
    </row>
    <row r="21" spans="1:8" ht="15.75">
      <c r="A21" s="160" t="s">
        <v>24</v>
      </c>
      <c r="B21" s="163" t="s">
        <v>22</v>
      </c>
      <c r="C21" s="5" t="s">
        <v>151</v>
      </c>
      <c r="D21" s="5" t="s">
        <v>23</v>
      </c>
      <c r="E21" s="5" t="s">
        <v>84</v>
      </c>
      <c r="F21" s="5"/>
      <c r="G21" s="227">
        <f>G22</f>
        <v>-4000</v>
      </c>
      <c r="H21" s="284"/>
    </row>
    <row r="22" spans="1:8" ht="16.5" thickBot="1">
      <c r="A22" s="223" t="s">
        <v>85</v>
      </c>
      <c r="B22" s="164" t="s">
        <v>22</v>
      </c>
      <c r="C22" s="9" t="s">
        <v>151</v>
      </c>
      <c r="D22" s="9" t="s">
        <v>23</v>
      </c>
      <c r="E22" s="9" t="s">
        <v>86</v>
      </c>
      <c r="F22" s="9"/>
      <c r="G22" s="228">
        <f>'Прилож № 4'!H102</f>
        <v>-4000</v>
      </c>
      <c r="H22" s="285"/>
    </row>
    <row r="23" spans="1:8" ht="15.75">
      <c r="A23" s="113" t="s">
        <v>32</v>
      </c>
      <c r="B23" s="167"/>
      <c r="C23" s="62"/>
      <c r="D23" s="61"/>
      <c r="E23" s="61"/>
      <c r="F23" s="84"/>
      <c r="G23" s="229"/>
      <c r="H23" s="286"/>
    </row>
    <row r="24" spans="1:8" ht="16.5" thickBot="1">
      <c r="A24" s="115" t="s">
        <v>33</v>
      </c>
      <c r="B24" s="168" t="s">
        <v>34</v>
      </c>
      <c r="C24" s="49" t="s">
        <v>83</v>
      </c>
      <c r="D24" s="49" t="s">
        <v>82</v>
      </c>
      <c r="E24" s="49" t="s">
        <v>84</v>
      </c>
      <c r="F24" s="156" t="s">
        <v>2</v>
      </c>
      <c r="G24" s="220">
        <f>G26</f>
        <v>0</v>
      </c>
      <c r="H24" s="287"/>
    </row>
    <row r="25" spans="1:8" ht="15.75">
      <c r="A25" s="160" t="s">
        <v>35</v>
      </c>
      <c r="B25" s="163"/>
      <c r="C25" s="12"/>
      <c r="D25" s="5"/>
      <c r="E25" s="5"/>
      <c r="F25" s="40"/>
      <c r="G25" s="227"/>
      <c r="H25" s="284"/>
    </row>
    <row r="26" spans="1:8" ht="15.75">
      <c r="A26" s="160" t="s">
        <v>36</v>
      </c>
      <c r="B26" s="163" t="s">
        <v>34</v>
      </c>
      <c r="C26" s="12" t="s">
        <v>37</v>
      </c>
      <c r="D26" s="5" t="s">
        <v>82</v>
      </c>
      <c r="E26" s="5" t="s">
        <v>84</v>
      </c>
      <c r="F26" s="40"/>
      <c r="G26" s="227">
        <f>'Прилож № 4'!H15+'Прилож № 4'!H52+'Прилож № 4'!H93</f>
        <v>0</v>
      </c>
      <c r="H26" s="284"/>
    </row>
    <row r="27" spans="1:8" ht="15.75">
      <c r="A27" s="160" t="s">
        <v>38</v>
      </c>
      <c r="B27" s="163" t="s">
        <v>34</v>
      </c>
      <c r="C27" s="12" t="s">
        <v>37</v>
      </c>
      <c r="D27" s="5" t="s">
        <v>39</v>
      </c>
      <c r="E27" s="5" t="s">
        <v>84</v>
      </c>
      <c r="F27" s="40"/>
      <c r="G27" s="227">
        <f>'Прилож № 4'!H16+'Прилож № 4'!H53+'Прилож № 4'!H94</f>
        <v>0</v>
      </c>
      <c r="H27" s="284"/>
    </row>
    <row r="28" spans="1:8" ht="15.75">
      <c r="A28" s="160" t="s">
        <v>153</v>
      </c>
      <c r="B28" s="163"/>
      <c r="C28" s="12"/>
      <c r="D28" s="5"/>
      <c r="E28" s="5"/>
      <c r="F28" s="40"/>
      <c r="G28" s="227"/>
      <c r="H28" s="284"/>
    </row>
    <row r="29" spans="1:9" ht="16.5" thickBot="1">
      <c r="A29" s="160" t="s">
        <v>154</v>
      </c>
      <c r="B29" s="164" t="s">
        <v>34</v>
      </c>
      <c r="C29" s="12" t="s">
        <v>37</v>
      </c>
      <c r="D29" s="5" t="s">
        <v>39</v>
      </c>
      <c r="E29" s="5" t="s">
        <v>43</v>
      </c>
      <c r="F29" s="40" t="s">
        <v>4</v>
      </c>
      <c r="G29" s="227">
        <f>'Прилож № 4'!H19+'Прилож № 4'!H56+'Прилож № 4'!H97</f>
        <v>0</v>
      </c>
      <c r="H29" s="284"/>
      <c r="I29" s="282"/>
    </row>
    <row r="30" spans="1:8" ht="16.5" thickBot="1">
      <c r="A30" s="101" t="s">
        <v>101</v>
      </c>
      <c r="B30" s="117" t="s">
        <v>102</v>
      </c>
      <c r="C30" s="54" t="s">
        <v>83</v>
      </c>
      <c r="D30" s="53" t="s">
        <v>82</v>
      </c>
      <c r="E30" s="53" t="s">
        <v>84</v>
      </c>
      <c r="F30" s="33"/>
      <c r="G30" s="230">
        <f>G31</f>
        <v>-2500</v>
      </c>
      <c r="H30" s="288"/>
    </row>
    <row r="31" spans="1:8" ht="15.75">
      <c r="A31" s="160" t="s">
        <v>103</v>
      </c>
      <c r="B31" s="163" t="s">
        <v>102</v>
      </c>
      <c r="C31" s="5" t="s">
        <v>104</v>
      </c>
      <c r="D31" s="5" t="s">
        <v>82</v>
      </c>
      <c r="E31" s="5" t="s">
        <v>84</v>
      </c>
      <c r="F31" s="5"/>
      <c r="G31" s="227">
        <f>G33</f>
        <v>-2500</v>
      </c>
      <c r="H31" s="284"/>
    </row>
    <row r="32" spans="1:8" ht="15.75">
      <c r="A32" s="160" t="s">
        <v>180</v>
      </c>
      <c r="B32" s="163"/>
      <c r="C32" s="5"/>
      <c r="D32" s="5"/>
      <c r="E32" s="5"/>
      <c r="F32" s="5"/>
      <c r="G32" s="227"/>
      <c r="H32" s="289"/>
    </row>
    <row r="33" spans="1:8" ht="15.75">
      <c r="A33" s="160" t="s">
        <v>181</v>
      </c>
      <c r="B33" s="163" t="s">
        <v>102</v>
      </c>
      <c r="C33" s="5" t="s">
        <v>104</v>
      </c>
      <c r="D33" s="5" t="s">
        <v>149</v>
      </c>
      <c r="E33" s="5" t="s">
        <v>84</v>
      </c>
      <c r="F33" s="5"/>
      <c r="G33" s="227">
        <f>G34</f>
        <v>-2500</v>
      </c>
      <c r="H33" s="289"/>
    </row>
    <row r="34" spans="1:8" ht="15.75">
      <c r="A34" s="4" t="s">
        <v>210</v>
      </c>
      <c r="B34" s="5" t="s">
        <v>102</v>
      </c>
      <c r="C34" s="5" t="s">
        <v>104</v>
      </c>
      <c r="D34" s="5" t="s">
        <v>149</v>
      </c>
      <c r="E34" s="5" t="s">
        <v>211</v>
      </c>
      <c r="F34" s="5"/>
      <c r="G34" s="227">
        <f>'Прилож № 4'!H127</f>
        <v>-2500</v>
      </c>
      <c r="H34" s="289"/>
    </row>
    <row r="35" spans="1:8" ht="16.5" thickBot="1">
      <c r="A35" s="223"/>
      <c r="B35" s="95"/>
      <c r="C35" s="30"/>
      <c r="D35" s="24"/>
      <c r="E35" s="24"/>
      <c r="F35" s="42"/>
      <c r="G35" s="255"/>
      <c r="H35" s="290"/>
    </row>
    <row r="36" spans="1:8" ht="16.5" thickBot="1">
      <c r="A36" s="101" t="s">
        <v>44</v>
      </c>
      <c r="B36" s="117" t="s">
        <v>45</v>
      </c>
      <c r="C36" s="54" t="s">
        <v>83</v>
      </c>
      <c r="D36" s="53" t="s">
        <v>82</v>
      </c>
      <c r="E36" s="53" t="s">
        <v>84</v>
      </c>
      <c r="F36" s="33"/>
      <c r="G36" s="230">
        <f>G37+G42</f>
        <v>4865</v>
      </c>
      <c r="H36" s="291"/>
    </row>
    <row r="37" spans="1:8" ht="15.75">
      <c r="A37" s="162" t="s">
        <v>111</v>
      </c>
      <c r="B37" s="166" t="s">
        <v>45</v>
      </c>
      <c r="C37" s="10" t="s">
        <v>46</v>
      </c>
      <c r="D37" s="11" t="s">
        <v>82</v>
      </c>
      <c r="E37" s="11" t="s">
        <v>84</v>
      </c>
      <c r="F37" s="43"/>
      <c r="G37" s="226">
        <f>G38</f>
        <v>4265</v>
      </c>
      <c r="H37" s="292"/>
    </row>
    <row r="38" spans="1:8" ht="15.75">
      <c r="A38" s="160" t="s">
        <v>47</v>
      </c>
      <c r="B38" s="163" t="s">
        <v>45</v>
      </c>
      <c r="C38" s="12" t="s">
        <v>46</v>
      </c>
      <c r="D38" s="5" t="s">
        <v>48</v>
      </c>
      <c r="E38" s="5" t="s">
        <v>84</v>
      </c>
      <c r="F38" s="40"/>
      <c r="G38" s="227">
        <f>G39+G41</f>
        <v>4265</v>
      </c>
      <c r="H38" s="284"/>
    </row>
    <row r="39" spans="1:8" ht="15.75">
      <c r="A39" s="160" t="s">
        <v>155</v>
      </c>
      <c r="B39" s="163" t="s">
        <v>45</v>
      </c>
      <c r="C39" s="12" t="s">
        <v>46</v>
      </c>
      <c r="D39" s="5" t="s">
        <v>48</v>
      </c>
      <c r="E39" s="5" t="s">
        <v>87</v>
      </c>
      <c r="F39" s="40"/>
      <c r="G39" s="227">
        <f>'Прилож № 4'!H108</f>
        <v>24</v>
      </c>
      <c r="H39" s="284"/>
    </row>
    <row r="40" spans="1:8" ht="15.75">
      <c r="A40" s="160" t="s">
        <v>157</v>
      </c>
      <c r="B40" s="163"/>
      <c r="C40" s="12"/>
      <c r="D40" s="5"/>
      <c r="E40" s="5"/>
      <c r="F40" s="40"/>
      <c r="G40" s="227"/>
      <c r="H40" s="284"/>
    </row>
    <row r="41" spans="1:8" ht="15.75">
      <c r="A41" s="160" t="s">
        <v>179</v>
      </c>
      <c r="B41" s="163" t="s">
        <v>45</v>
      </c>
      <c r="C41" s="12" t="s">
        <v>46</v>
      </c>
      <c r="D41" s="5" t="s">
        <v>48</v>
      </c>
      <c r="E41" s="5" t="s">
        <v>156</v>
      </c>
      <c r="F41" s="40"/>
      <c r="G41" s="227">
        <f>'Прилож № 4'!H25+'Прилож № 4'!H110</f>
        <v>4241</v>
      </c>
      <c r="H41" s="284"/>
    </row>
    <row r="42" spans="1:8" ht="15.75">
      <c r="A42" s="160" t="s">
        <v>3</v>
      </c>
      <c r="B42" s="163" t="s">
        <v>45</v>
      </c>
      <c r="C42" s="12" t="s">
        <v>49</v>
      </c>
      <c r="D42" s="5" t="s">
        <v>82</v>
      </c>
      <c r="E42" s="5" t="s">
        <v>84</v>
      </c>
      <c r="F42" s="40"/>
      <c r="G42" s="227">
        <f>G45+G43</f>
        <v>600</v>
      </c>
      <c r="H42" s="284"/>
    </row>
    <row r="43" spans="1:8" ht="15.75">
      <c r="A43" s="160" t="s">
        <v>115</v>
      </c>
      <c r="B43" s="163" t="s">
        <v>45</v>
      </c>
      <c r="C43" s="5" t="s">
        <v>49</v>
      </c>
      <c r="D43" s="5" t="s">
        <v>116</v>
      </c>
      <c r="E43" s="5" t="s">
        <v>84</v>
      </c>
      <c r="F43" s="40"/>
      <c r="G43" s="227">
        <f>G44</f>
        <v>-17000</v>
      </c>
      <c r="H43" s="284"/>
    </row>
    <row r="44" spans="1:8" ht="15.75">
      <c r="A44" s="161" t="s">
        <v>186</v>
      </c>
      <c r="B44" s="164" t="s">
        <v>45</v>
      </c>
      <c r="C44" s="9" t="s">
        <v>49</v>
      </c>
      <c r="D44" s="9" t="s">
        <v>116</v>
      </c>
      <c r="E44" s="9" t="s">
        <v>117</v>
      </c>
      <c r="F44" s="40"/>
      <c r="G44" s="227">
        <f>'Прилож № 4'!H115</f>
        <v>-17000</v>
      </c>
      <c r="H44" s="284"/>
    </row>
    <row r="45" spans="1:8" ht="15.75">
      <c r="A45" s="160" t="s">
        <v>88</v>
      </c>
      <c r="B45" s="163" t="s">
        <v>45</v>
      </c>
      <c r="C45" s="12" t="s">
        <v>49</v>
      </c>
      <c r="D45" s="5" t="s">
        <v>137</v>
      </c>
      <c r="E45" s="5" t="s">
        <v>84</v>
      </c>
      <c r="F45" s="40"/>
      <c r="G45" s="227">
        <f>G48+G46</f>
        <v>17600</v>
      </c>
      <c r="H45" s="284"/>
    </row>
    <row r="46" spans="1:8" ht="26.25">
      <c r="A46" s="246" t="s">
        <v>194</v>
      </c>
      <c r="B46" s="163" t="s">
        <v>45</v>
      </c>
      <c r="C46" s="12" t="s">
        <v>49</v>
      </c>
      <c r="D46" s="5" t="s">
        <v>137</v>
      </c>
      <c r="E46" s="5" t="s">
        <v>195</v>
      </c>
      <c r="F46" s="40"/>
      <c r="G46" s="227">
        <f>'Прилож № 4'!H28</f>
        <v>8113</v>
      </c>
      <c r="H46" s="284"/>
    </row>
    <row r="47" spans="1:8" ht="15.75">
      <c r="A47" s="160" t="s">
        <v>50</v>
      </c>
      <c r="B47" s="163"/>
      <c r="C47" s="12"/>
      <c r="D47" s="5"/>
      <c r="E47" s="5"/>
      <c r="F47" s="40"/>
      <c r="G47" s="227"/>
      <c r="H47" s="284"/>
    </row>
    <row r="48" spans="1:9" ht="16.5" thickBot="1">
      <c r="A48" s="160" t="s">
        <v>89</v>
      </c>
      <c r="B48" s="163" t="s">
        <v>45</v>
      </c>
      <c r="C48" s="5" t="s">
        <v>49</v>
      </c>
      <c r="D48" s="5" t="s">
        <v>137</v>
      </c>
      <c r="E48" s="5" t="s">
        <v>14</v>
      </c>
      <c r="F48" s="5"/>
      <c r="G48" s="227">
        <f>'Прилож № 4'!H30+'Прилож № 4'!H132+'Прилож № 4'!H117</f>
        <v>9487</v>
      </c>
      <c r="H48" s="289"/>
      <c r="I48" s="141"/>
    </row>
    <row r="49" spans="1:8" ht="16.5" thickBot="1">
      <c r="A49" s="101" t="s">
        <v>6</v>
      </c>
      <c r="B49" s="170" t="s">
        <v>51</v>
      </c>
      <c r="C49" s="54" t="s">
        <v>83</v>
      </c>
      <c r="D49" s="53" t="s">
        <v>82</v>
      </c>
      <c r="E49" s="53" t="s">
        <v>84</v>
      </c>
      <c r="F49" s="33"/>
      <c r="G49" s="230">
        <f>G50+G55</f>
        <v>82346</v>
      </c>
      <c r="H49" s="129">
        <f>H50+H55</f>
        <v>1352</v>
      </c>
    </row>
    <row r="50" spans="1:8" ht="15.75">
      <c r="A50" s="162" t="s">
        <v>7</v>
      </c>
      <c r="B50" s="166" t="s">
        <v>51</v>
      </c>
      <c r="C50" s="10" t="s">
        <v>52</v>
      </c>
      <c r="D50" s="11" t="s">
        <v>82</v>
      </c>
      <c r="E50" s="11" t="s">
        <v>84</v>
      </c>
      <c r="F50" s="43"/>
      <c r="G50" s="226">
        <f>G53+G51</f>
        <v>80070</v>
      </c>
      <c r="H50" s="293">
        <f>H53</f>
        <v>0</v>
      </c>
    </row>
    <row r="51" spans="1:8" ht="15.75">
      <c r="A51" s="160" t="s">
        <v>115</v>
      </c>
      <c r="B51" s="163" t="s">
        <v>51</v>
      </c>
      <c r="C51" s="5" t="s">
        <v>52</v>
      </c>
      <c r="D51" s="5" t="s">
        <v>116</v>
      </c>
      <c r="E51" s="5" t="s">
        <v>84</v>
      </c>
      <c r="F51" s="43"/>
      <c r="G51" s="226">
        <f>G52</f>
        <v>80000</v>
      </c>
      <c r="H51" s="293"/>
    </row>
    <row r="52" spans="1:8" ht="15.75">
      <c r="A52" s="161" t="s">
        <v>186</v>
      </c>
      <c r="B52" s="164" t="s">
        <v>51</v>
      </c>
      <c r="C52" s="9" t="s">
        <v>52</v>
      </c>
      <c r="D52" s="9" t="s">
        <v>116</v>
      </c>
      <c r="E52" s="9" t="s">
        <v>117</v>
      </c>
      <c r="F52" s="43"/>
      <c r="G52" s="226">
        <f>'Прилож № 4'!H121</f>
        <v>80000</v>
      </c>
      <c r="H52" s="293"/>
    </row>
    <row r="53" spans="1:8" ht="15.75">
      <c r="A53" s="160" t="s">
        <v>8</v>
      </c>
      <c r="B53" s="164" t="s">
        <v>51</v>
      </c>
      <c r="C53" s="12" t="s">
        <v>52</v>
      </c>
      <c r="D53" s="5" t="s">
        <v>53</v>
      </c>
      <c r="E53" s="5" t="s">
        <v>84</v>
      </c>
      <c r="F53" s="40"/>
      <c r="G53" s="227">
        <f>G54</f>
        <v>70</v>
      </c>
      <c r="H53" s="294">
        <f>H54</f>
        <v>0</v>
      </c>
    </row>
    <row r="54" spans="1:8" ht="15.75">
      <c r="A54" s="161" t="s">
        <v>54</v>
      </c>
      <c r="B54" s="164" t="s">
        <v>51</v>
      </c>
      <c r="C54" s="8" t="s">
        <v>52</v>
      </c>
      <c r="D54" s="9" t="s">
        <v>53</v>
      </c>
      <c r="E54" s="9" t="s">
        <v>16</v>
      </c>
      <c r="F54" s="41"/>
      <c r="G54" s="227">
        <f>'Прилож № 4'!H39</f>
        <v>70</v>
      </c>
      <c r="H54" s="295">
        <f>'Прилож № 4'!I39</f>
        <v>0</v>
      </c>
    </row>
    <row r="55" spans="1:8" ht="15.75">
      <c r="A55" s="161" t="s">
        <v>9</v>
      </c>
      <c r="B55" s="164" t="s">
        <v>51</v>
      </c>
      <c r="C55" s="8" t="s">
        <v>55</v>
      </c>
      <c r="D55" s="5" t="s">
        <v>82</v>
      </c>
      <c r="E55" s="5" t="s">
        <v>84</v>
      </c>
      <c r="F55" s="41"/>
      <c r="G55" s="227">
        <f>G57+G59</f>
        <v>2276</v>
      </c>
      <c r="H55" s="131">
        <f>H57+H59</f>
        <v>1352</v>
      </c>
    </row>
    <row r="56" spans="1:8" ht="15.75">
      <c r="A56" s="161" t="s">
        <v>56</v>
      </c>
      <c r="B56" s="164"/>
      <c r="C56" s="8"/>
      <c r="D56" s="9"/>
      <c r="E56" s="9"/>
      <c r="F56" s="41"/>
      <c r="G56" s="227"/>
      <c r="H56" s="294"/>
    </row>
    <row r="57" spans="1:8" ht="15.75">
      <c r="A57" s="161" t="s">
        <v>57</v>
      </c>
      <c r="B57" s="163" t="s">
        <v>51</v>
      </c>
      <c r="C57" s="8" t="s">
        <v>55</v>
      </c>
      <c r="D57" s="9" t="s">
        <v>58</v>
      </c>
      <c r="E57" s="5" t="s">
        <v>84</v>
      </c>
      <c r="F57" s="41"/>
      <c r="G57" s="228">
        <f>G58</f>
        <v>952</v>
      </c>
      <c r="H57" s="134">
        <f>H58</f>
        <v>28</v>
      </c>
    </row>
    <row r="58" spans="1:9" ht="15.75">
      <c r="A58" s="160" t="s">
        <v>54</v>
      </c>
      <c r="B58" s="163" t="s">
        <v>51</v>
      </c>
      <c r="C58" s="5" t="s">
        <v>55</v>
      </c>
      <c r="D58" s="5" t="s">
        <v>58</v>
      </c>
      <c r="E58" s="5" t="s">
        <v>16</v>
      </c>
      <c r="F58" s="5"/>
      <c r="G58" s="227">
        <f>'Прилож № 4'!H43</f>
        <v>952</v>
      </c>
      <c r="H58" s="296">
        <f>'Прилож № 4'!I43</f>
        <v>28</v>
      </c>
      <c r="I58" s="141"/>
    </row>
    <row r="59" spans="1:8" ht="15.75">
      <c r="A59" s="20" t="s">
        <v>201</v>
      </c>
      <c r="B59" s="163" t="s">
        <v>51</v>
      </c>
      <c r="C59" s="5" t="s">
        <v>55</v>
      </c>
      <c r="D59" s="5" t="s">
        <v>202</v>
      </c>
      <c r="E59" s="5" t="s">
        <v>84</v>
      </c>
      <c r="F59" s="40"/>
      <c r="G59" s="227">
        <f>G60+G62</f>
        <v>1324</v>
      </c>
      <c r="H59" s="131">
        <f>H60+H62</f>
        <v>1324</v>
      </c>
    </row>
    <row r="60" spans="1:8" ht="15.75">
      <c r="A60" s="20" t="s">
        <v>205</v>
      </c>
      <c r="B60" s="163" t="s">
        <v>51</v>
      </c>
      <c r="C60" s="5" t="s">
        <v>55</v>
      </c>
      <c r="D60" s="5" t="s">
        <v>202</v>
      </c>
      <c r="E60" s="5" t="s">
        <v>208</v>
      </c>
      <c r="F60" s="40"/>
      <c r="G60" s="227">
        <f>'Прилож № 4'!H45</f>
        <v>418</v>
      </c>
      <c r="H60" s="131">
        <f>'Прилож № 4'!I45</f>
        <v>418</v>
      </c>
    </row>
    <row r="61" spans="1:8" ht="15.75">
      <c r="A61" s="20" t="s">
        <v>206</v>
      </c>
      <c r="B61" s="163"/>
      <c r="C61" s="5"/>
      <c r="D61" s="5"/>
      <c r="E61" s="5"/>
      <c r="F61" s="40"/>
      <c r="G61" s="227"/>
      <c r="H61" s="296"/>
    </row>
    <row r="62" spans="1:8" ht="16.5" thickBot="1">
      <c r="A62" s="20" t="s">
        <v>207</v>
      </c>
      <c r="B62" s="163" t="s">
        <v>51</v>
      </c>
      <c r="C62" s="5" t="s">
        <v>55</v>
      </c>
      <c r="D62" s="5" t="s">
        <v>202</v>
      </c>
      <c r="E62" s="5" t="s">
        <v>209</v>
      </c>
      <c r="F62" s="40"/>
      <c r="G62" s="227">
        <f>'Прилож № 4'!H47</f>
        <v>906</v>
      </c>
      <c r="H62" s="131">
        <f>'Прилож № 4'!I47</f>
        <v>906</v>
      </c>
    </row>
    <row r="63" spans="1:8" ht="15.75">
      <c r="A63" s="118" t="s">
        <v>59</v>
      </c>
      <c r="B63" s="171"/>
      <c r="C63" s="61"/>
      <c r="D63" s="61"/>
      <c r="E63" s="61"/>
      <c r="F63" s="84" t="s">
        <v>10</v>
      </c>
      <c r="G63" s="229"/>
      <c r="H63" s="297"/>
    </row>
    <row r="64" spans="1:8" ht="16.5" thickBot="1">
      <c r="A64" s="115" t="s">
        <v>60</v>
      </c>
      <c r="B64" s="172" t="s">
        <v>64</v>
      </c>
      <c r="C64" s="147" t="s">
        <v>83</v>
      </c>
      <c r="D64" s="49" t="s">
        <v>82</v>
      </c>
      <c r="E64" s="49" t="s">
        <v>84</v>
      </c>
      <c r="F64" s="158"/>
      <c r="G64" s="231">
        <f>G65+G79</f>
        <v>1160</v>
      </c>
      <c r="H64" s="298"/>
    </row>
    <row r="65" spans="1:8" ht="15.75">
      <c r="A65" s="162" t="s">
        <v>61</v>
      </c>
      <c r="B65" s="166" t="s">
        <v>64</v>
      </c>
      <c r="C65" s="11" t="s">
        <v>62</v>
      </c>
      <c r="D65" s="11" t="s">
        <v>82</v>
      </c>
      <c r="E65" s="11" t="s">
        <v>84</v>
      </c>
      <c r="F65" s="43" t="s">
        <v>11</v>
      </c>
      <c r="G65" s="226">
        <f>G67+G70+G76</f>
        <v>1205</v>
      </c>
      <c r="H65" s="299"/>
    </row>
    <row r="66" spans="1:8" ht="15.75">
      <c r="A66" s="160" t="s">
        <v>65</v>
      </c>
      <c r="B66" s="163"/>
      <c r="C66" s="5"/>
      <c r="D66" s="5"/>
      <c r="E66" s="5"/>
      <c r="F66" s="40" t="s">
        <v>12</v>
      </c>
      <c r="G66" s="227"/>
      <c r="H66" s="300"/>
    </row>
    <row r="67" spans="1:8" ht="15.75">
      <c r="A67" s="160" t="s">
        <v>66</v>
      </c>
      <c r="B67" s="163" t="s">
        <v>64</v>
      </c>
      <c r="C67" s="5" t="s">
        <v>62</v>
      </c>
      <c r="D67" s="5" t="s">
        <v>67</v>
      </c>
      <c r="E67" s="5" t="s">
        <v>84</v>
      </c>
      <c r="F67" s="40"/>
      <c r="G67" s="227">
        <f>G68</f>
        <v>250</v>
      </c>
      <c r="H67" s="300"/>
    </row>
    <row r="68" spans="1:8" ht="15.75">
      <c r="A68" s="161" t="s">
        <v>54</v>
      </c>
      <c r="B68" s="163" t="s">
        <v>64</v>
      </c>
      <c r="C68" s="5" t="s">
        <v>62</v>
      </c>
      <c r="D68" s="5" t="s">
        <v>67</v>
      </c>
      <c r="E68" s="5" t="s">
        <v>16</v>
      </c>
      <c r="F68" s="40"/>
      <c r="G68" s="227">
        <f>'Прилож № 4'!H62</f>
        <v>250</v>
      </c>
      <c r="H68" s="301"/>
    </row>
    <row r="69" spans="1:8" ht="15.75">
      <c r="A69" s="160" t="s">
        <v>68</v>
      </c>
      <c r="B69" s="164"/>
      <c r="C69" s="5"/>
      <c r="D69" s="5"/>
      <c r="E69" s="5"/>
      <c r="F69" s="40"/>
      <c r="G69" s="227"/>
      <c r="H69" s="300"/>
    </row>
    <row r="70" spans="1:8" ht="15.75">
      <c r="A70" s="161" t="s">
        <v>69</v>
      </c>
      <c r="B70" s="164" t="s">
        <v>64</v>
      </c>
      <c r="C70" s="9" t="s">
        <v>62</v>
      </c>
      <c r="D70" s="9" t="s">
        <v>70</v>
      </c>
      <c r="E70" s="5" t="s">
        <v>84</v>
      </c>
      <c r="F70" s="41" t="s">
        <v>13</v>
      </c>
      <c r="G70" s="227">
        <f>G72</f>
        <v>910</v>
      </c>
      <c r="H70" s="300"/>
    </row>
    <row r="71" spans="1:8" ht="15.75">
      <c r="A71" s="160" t="s">
        <v>159</v>
      </c>
      <c r="B71" s="164"/>
      <c r="C71" s="9"/>
      <c r="D71" s="9"/>
      <c r="E71" s="9"/>
      <c r="F71" s="41"/>
      <c r="G71" s="227"/>
      <c r="H71" s="300"/>
    </row>
    <row r="72" spans="1:8" ht="15.75">
      <c r="A72" s="161" t="s">
        <v>160</v>
      </c>
      <c r="B72" s="163" t="s">
        <v>64</v>
      </c>
      <c r="C72" s="9" t="s">
        <v>62</v>
      </c>
      <c r="D72" s="9" t="s">
        <v>70</v>
      </c>
      <c r="E72" s="9" t="s">
        <v>158</v>
      </c>
      <c r="F72" s="41"/>
      <c r="G72" s="227">
        <f>'Прилож № 4'!H66</f>
        <v>910</v>
      </c>
      <c r="H72" s="301"/>
    </row>
    <row r="73" spans="1:8" ht="15.75">
      <c r="A73" s="160" t="s">
        <v>164</v>
      </c>
      <c r="B73" s="163"/>
      <c r="C73" s="9"/>
      <c r="D73" s="5"/>
      <c r="E73" s="5"/>
      <c r="F73" s="41"/>
      <c r="G73" s="227"/>
      <c r="H73" s="300"/>
    </row>
    <row r="74" spans="1:8" ht="15.75">
      <c r="A74" s="162" t="s">
        <v>72</v>
      </c>
      <c r="B74" s="163"/>
      <c r="C74" s="9"/>
      <c r="D74" s="5"/>
      <c r="E74" s="5"/>
      <c r="F74" s="41"/>
      <c r="G74" s="227"/>
      <c r="H74" s="300"/>
    </row>
    <row r="75" spans="1:8" ht="15.75">
      <c r="A75" s="160" t="s">
        <v>162</v>
      </c>
      <c r="B75" s="163"/>
      <c r="C75" s="9"/>
      <c r="D75" s="5"/>
      <c r="E75" s="5"/>
      <c r="F75" s="41"/>
      <c r="G75" s="227"/>
      <c r="H75" s="300"/>
    </row>
    <row r="76" spans="1:8" ht="15.75">
      <c r="A76" s="161" t="s">
        <v>163</v>
      </c>
      <c r="B76" s="163" t="s">
        <v>64</v>
      </c>
      <c r="C76" s="9" t="s">
        <v>62</v>
      </c>
      <c r="D76" s="5" t="s">
        <v>73</v>
      </c>
      <c r="E76" s="5" t="s">
        <v>84</v>
      </c>
      <c r="F76" s="41"/>
      <c r="G76" s="227">
        <f>G77</f>
        <v>45</v>
      </c>
      <c r="H76" s="300"/>
    </row>
    <row r="77" spans="1:8" ht="15.75">
      <c r="A77" s="161" t="s">
        <v>54</v>
      </c>
      <c r="B77" s="163" t="s">
        <v>64</v>
      </c>
      <c r="C77" s="9" t="s">
        <v>62</v>
      </c>
      <c r="D77" s="5" t="s">
        <v>73</v>
      </c>
      <c r="E77" s="5" t="s">
        <v>16</v>
      </c>
      <c r="F77" s="41"/>
      <c r="G77" s="227">
        <f>'Прилож № 4'!H73</f>
        <v>45</v>
      </c>
      <c r="H77" s="301"/>
    </row>
    <row r="78" spans="1:8" ht="15.75">
      <c r="A78" s="160" t="s">
        <v>74</v>
      </c>
      <c r="B78" s="163"/>
      <c r="C78" s="5"/>
      <c r="D78" s="5"/>
      <c r="E78" s="5"/>
      <c r="F78" s="40" t="s">
        <v>1</v>
      </c>
      <c r="G78" s="227"/>
      <c r="H78" s="300"/>
    </row>
    <row r="79" spans="1:8" ht="15.75">
      <c r="A79" s="161" t="s">
        <v>63</v>
      </c>
      <c r="B79" s="164" t="s">
        <v>64</v>
      </c>
      <c r="C79" s="9" t="s">
        <v>75</v>
      </c>
      <c r="D79" s="9" t="s">
        <v>82</v>
      </c>
      <c r="E79" s="9" t="s">
        <v>84</v>
      </c>
      <c r="F79" s="41"/>
      <c r="G79" s="228">
        <f>G80</f>
        <v>-45</v>
      </c>
      <c r="H79" s="300"/>
    </row>
    <row r="80" spans="1:8" ht="15.75">
      <c r="A80" s="161" t="s">
        <v>161</v>
      </c>
      <c r="B80" s="164" t="s">
        <v>64</v>
      </c>
      <c r="C80" s="9" t="s">
        <v>75</v>
      </c>
      <c r="D80" s="9" t="s">
        <v>23</v>
      </c>
      <c r="E80" s="9" t="s">
        <v>84</v>
      </c>
      <c r="F80" s="41"/>
      <c r="G80" s="228">
        <f>G81</f>
        <v>-45</v>
      </c>
      <c r="H80" s="300"/>
    </row>
    <row r="81" spans="1:8" ht="16.5" thickBot="1">
      <c r="A81" s="161" t="s">
        <v>85</v>
      </c>
      <c r="B81" s="164" t="s">
        <v>64</v>
      </c>
      <c r="C81" s="9" t="s">
        <v>75</v>
      </c>
      <c r="D81" s="9" t="s">
        <v>23</v>
      </c>
      <c r="E81" s="9" t="s">
        <v>86</v>
      </c>
      <c r="F81" s="41"/>
      <c r="G81" s="228">
        <f>'Прилож № 4'!H70</f>
        <v>-45</v>
      </c>
      <c r="H81" s="301"/>
    </row>
    <row r="82" spans="1:8" ht="16.5" thickBot="1">
      <c r="A82" s="101" t="s">
        <v>76</v>
      </c>
      <c r="B82" s="81" t="s">
        <v>77</v>
      </c>
      <c r="C82" s="54" t="s">
        <v>83</v>
      </c>
      <c r="D82" s="53" t="s">
        <v>82</v>
      </c>
      <c r="E82" s="53" t="s">
        <v>84</v>
      </c>
      <c r="F82" s="87"/>
      <c r="G82" s="230">
        <f aca="true" t="shared" si="0" ref="G82:H84">G83</f>
        <v>2523</v>
      </c>
      <c r="H82" s="129">
        <f t="shared" si="0"/>
        <v>0</v>
      </c>
    </row>
    <row r="83" spans="1:8" ht="15.75">
      <c r="A83" s="162" t="s">
        <v>15</v>
      </c>
      <c r="B83" s="166" t="s">
        <v>77</v>
      </c>
      <c r="C83" s="11" t="s">
        <v>78</v>
      </c>
      <c r="D83" s="24" t="s">
        <v>82</v>
      </c>
      <c r="E83" s="24" t="s">
        <v>84</v>
      </c>
      <c r="F83" s="43"/>
      <c r="G83" s="226">
        <f t="shared" si="0"/>
        <v>2523</v>
      </c>
      <c r="H83" s="135">
        <f t="shared" si="0"/>
        <v>0</v>
      </c>
    </row>
    <row r="84" spans="1:8" ht="15.75">
      <c r="A84" s="160" t="s">
        <v>79</v>
      </c>
      <c r="B84" s="163" t="s">
        <v>77</v>
      </c>
      <c r="C84" s="5" t="s">
        <v>78</v>
      </c>
      <c r="D84" s="5" t="s">
        <v>80</v>
      </c>
      <c r="E84" s="5" t="s">
        <v>84</v>
      </c>
      <c r="F84" s="40"/>
      <c r="G84" s="227">
        <f t="shared" si="0"/>
        <v>2523</v>
      </c>
      <c r="H84" s="131">
        <f t="shared" si="0"/>
        <v>0</v>
      </c>
    </row>
    <row r="85" spans="1:8" ht="16.5" thickBot="1">
      <c r="A85" s="161" t="s">
        <v>54</v>
      </c>
      <c r="B85" s="163" t="s">
        <v>77</v>
      </c>
      <c r="C85" s="5" t="s">
        <v>78</v>
      </c>
      <c r="D85" s="5" t="s">
        <v>80</v>
      </c>
      <c r="E85" s="5" t="s">
        <v>16</v>
      </c>
      <c r="F85" s="40"/>
      <c r="G85" s="227">
        <f>'Прилож № 4'!H79+'Прилож № 4'!H136</f>
        <v>2523</v>
      </c>
      <c r="H85" s="301">
        <f>'Прилож № 4'!I79</f>
        <v>0</v>
      </c>
    </row>
    <row r="86" spans="1:8" ht="16.5" thickBot="1">
      <c r="A86" s="109" t="s">
        <v>5</v>
      </c>
      <c r="B86" s="117" t="s">
        <v>81</v>
      </c>
      <c r="C86" s="54" t="s">
        <v>83</v>
      </c>
      <c r="D86" s="53" t="s">
        <v>82</v>
      </c>
      <c r="E86" s="53" t="s">
        <v>84</v>
      </c>
      <c r="F86" s="87"/>
      <c r="G86" s="230">
        <f>G87</f>
        <v>-18</v>
      </c>
      <c r="H86" s="129">
        <f>H87</f>
        <v>0</v>
      </c>
    </row>
    <row r="87" spans="1:8" ht="15.75">
      <c r="A87" s="20" t="s">
        <v>203</v>
      </c>
      <c r="B87" s="163" t="s">
        <v>81</v>
      </c>
      <c r="C87" s="11" t="s">
        <v>204</v>
      </c>
      <c r="D87" s="5"/>
      <c r="E87" s="9"/>
      <c r="F87" s="43"/>
      <c r="G87" s="226">
        <f>G88</f>
        <v>-18</v>
      </c>
      <c r="H87" s="135">
        <f>H88</f>
        <v>0</v>
      </c>
    </row>
    <row r="88" spans="1:8" ht="15.75">
      <c r="A88" s="18" t="s">
        <v>190</v>
      </c>
      <c r="B88" s="163" t="s">
        <v>81</v>
      </c>
      <c r="C88" s="11" t="s">
        <v>204</v>
      </c>
      <c r="D88" s="5" t="s">
        <v>191</v>
      </c>
      <c r="E88" s="9"/>
      <c r="F88" s="43"/>
      <c r="G88" s="226">
        <f>G89</f>
        <v>-18</v>
      </c>
      <c r="H88" s="135"/>
    </row>
    <row r="89" spans="1:8" ht="16.5" thickBot="1">
      <c r="A89" s="262" t="s">
        <v>192</v>
      </c>
      <c r="B89" s="163" t="s">
        <v>81</v>
      </c>
      <c r="C89" s="11" t="s">
        <v>204</v>
      </c>
      <c r="D89" s="5" t="s">
        <v>191</v>
      </c>
      <c r="E89" s="9" t="s">
        <v>193</v>
      </c>
      <c r="F89" s="43"/>
      <c r="G89" s="226">
        <f>'Прилож № 4'!H34</f>
        <v>-18</v>
      </c>
      <c r="H89" s="135"/>
    </row>
    <row r="90" spans="1:8" ht="16.5" thickBot="1">
      <c r="A90" s="109" t="s">
        <v>123</v>
      </c>
      <c r="B90" s="165"/>
      <c r="C90" s="14"/>
      <c r="D90" s="14"/>
      <c r="E90" s="14"/>
      <c r="F90" s="173"/>
      <c r="G90" s="230">
        <f>G11+G24+G30+G36+G49+G64+G82+G86</f>
        <v>84798</v>
      </c>
      <c r="H90" s="129">
        <f>H11+H24+H30+H36+H49+H64+H82+H86</f>
        <v>1352</v>
      </c>
    </row>
  </sheetData>
  <mergeCells count="7">
    <mergeCell ref="A7:H7"/>
    <mergeCell ref="A8:H8"/>
    <mergeCell ref="B1:H1"/>
    <mergeCell ref="B2:H2"/>
    <mergeCell ref="B3:H3"/>
    <mergeCell ref="B4:H4"/>
    <mergeCell ref="B5:H5"/>
  </mergeCells>
  <printOptions horizontalCentered="1"/>
  <pageMargins left="0.4330708661417323" right="0.31496062992125984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workbookViewId="0" topLeftCell="A1">
      <selection activeCell="K4" sqref="K4"/>
    </sheetView>
  </sheetViews>
  <sheetFormatPr defaultColWidth="8.796875" defaultRowHeight="15"/>
  <cols>
    <col min="1" max="1" width="42.69921875" style="0" customWidth="1"/>
    <col min="2" max="2" width="5.19921875" style="1" customWidth="1"/>
    <col min="3" max="3" width="5.59765625" style="1" customWidth="1"/>
    <col min="4" max="4" width="5.69921875" style="1" customWidth="1"/>
    <col min="5" max="5" width="7.59765625" style="1" customWidth="1"/>
    <col min="6" max="6" width="0.1015625" style="1" hidden="1" customWidth="1"/>
    <col min="7" max="7" width="5.59765625" style="0" customWidth="1"/>
    <col min="8" max="8" width="10.19921875" style="0" customWidth="1"/>
    <col min="9" max="9" width="8.8984375" style="0" customWidth="1"/>
  </cols>
  <sheetData>
    <row r="1" spans="2:9" ht="15.75">
      <c r="B1" s="316" t="s">
        <v>221</v>
      </c>
      <c r="C1" s="317"/>
      <c r="D1" s="317"/>
      <c r="E1" s="317"/>
      <c r="F1" s="317"/>
      <c r="G1" s="317"/>
      <c r="H1" s="317"/>
      <c r="I1" s="317"/>
    </row>
    <row r="2" spans="2:9" ht="15.75">
      <c r="B2" s="316" t="s">
        <v>214</v>
      </c>
      <c r="C2" s="317"/>
      <c r="D2" s="317"/>
      <c r="E2" s="317"/>
      <c r="F2" s="317"/>
      <c r="G2" s="317"/>
      <c r="H2" s="317"/>
      <c r="I2" s="317"/>
    </row>
    <row r="3" spans="2:9" ht="15.75">
      <c r="B3" s="316" t="s">
        <v>228</v>
      </c>
      <c r="C3" s="317"/>
      <c r="D3" s="317"/>
      <c r="E3" s="317"/>
      <c r="F3" s="317"/>
      <c r="G3" s="317"/>
      <c r="H3" s="317"/>
      <c r="I3" s="317"/>
    </row>
    <row r="4" spans="2:9" ht="15.75">
      <c r="B4" s="316" t="s">
        <v>222</v>
      </c>
      <c r="C4" s="317"/>
      <c r="D4" s="317"/>
      <c r="E4" s="317"/>
      <c r="F4" s="317"/>
      <c r="G4" s="317"/>
      <c r="H4" s="317"/>
      <c r="I4" s="317"/>
    </row>
    <row r="5" spans="2:9" ht="15.75">
      <c r="B5" s="316" t="s">
        <v>220</v>
      </c>
      <c r="C5" s="317"/>
      <c r="D5" s="317"/>
      <c r="E5" s="317"/>
      <c r="F5" s="317"/>
      <c r="G5" s="317"/>
      <c r="H5" s="317"/>
      <c r="I5" s="317"/>
    </row>
    <row r="7" spans="1:9" ht="15.75">
      <c r="A7" s="306" t="s">
        <v>223</v>
      </c>
      <c r="B7" s="306"/>
      <c r="C7" s="306"/>
      <c r="D7" s="306"/>
      <c r="E7" s="306"/>
      <c r="F7" s="306"/>
      <c r="G7" s="306"/>
      <c r="H7" s="306"/>
      <c r="I7" s="306"/>
    </row>
    <row r="8" spans="1:6" ht="16.5" thickBot="1">
      <c r="A8" s="2"/>
      <c r="B8" s="3"/>
      <c r="C8" s="3"/>
      <c r="D8" s="3"/>
      <c r="E8" s="3"/>
      <c r="F8" s="3"/>
    </row>
    <row r="9" spans="1:9" ht="15.75">
      <c r="A9" s="37" t="s">
        <v>0</v>
      </c>
      <c r="B9" s="38" t="s">
        <v>91</v>
      </c>
      <c r="C9" s="35" t="s">
        <v>92</v>
      </c>
      <c r="D9" s="35" t="s">
        <v>98</v>
      </c>
      <c r="E9" s="35" t="s">
        <v>96</v>
      </c>
      <c r="F9" s="45"/>
      <c r="G9" s="39" t="s">
        <v>94</v>
      </c>
      <c r="H9" s="39" t="s">
        <v>95</v>
      </c>
      <c r="I9" s="209" t="s">
        <v>187</v>
      </c>
    </row>
    <row r="10" spans="1:9" ht="24" thickBot="1">
      <c r="A10" s="223"/>
      <c r="B10" s="224"/>
      <c r="C10" s="93"/>
      <c r="D10" s="93" t="s">
        <v>99</v>
      </c>
      <c r="E10" s="93" t="s">
        <v>93</v>
      </c>
      <c r="F10" s="34"/>
      <c r="G10" s="44"/>
      <c r="H10" s="44"/>
      <c r="I10" s="222" t="s">
        <v>188</v>
      </c>
    </row>
    <row r="11" spans="1:9" ht="16.5" thickBot="1">
      <c r="A11" s="52" t="s">
        <v>90</v>
      </c>
      <c r="B11" s="53" t="s">
        <v>165</v>
      </c>
      <c r="C11" s="83"/>
      <c r="D11" s="83"/>
      <c r="E11" s="83"/>
      <c r="F11" s="87"/>
      <c r="G11" s="50"/>
      <c r="H11" s="178">
        <f>H13+H20+H31</f>
        <v>3765</v>
      </c>
      <c r="I11" s="155">
        <f>I20</f>
        <v>0</v>
      </c>
    </row>
    <row r="12" spans="1:9" ht="15.75">
      <c r="A12" s="22" t="s">
        <v>32</v>
      </c>
      <c r="B12" s="26"/>
      <c r="C12" s="29"/>
      <c r="D12" s="28"/>
      <c r="E12" s="28"/>
      <c r="F12" s="51"/>
      <c r="G12" s="26"/>
      <c r="H12" s="214"/>
      <c r="I12" s="46"/>
    </row>
    <row r="13" spans="1:9" ht="15.75">
      <c r="A13" s="22" t="s">
        <v>33</v>
      </c>
      <c r="B13" s="26" t="s">
        <v>165</v>
      </c>
      <c r="C13" s="27" t="s">
        <v>34</v>
      </c>
      <c r="D13" s="28"/>
      <c r="E13" s="28"/>
      <c r="F13" s="51" t="s">
        <v>2</v>
      </c>
      <c r="G13" s="26"/>
      <c r="H13" s="212">
        <f>H15</f>
        <v>-240</v>
      </c>
      <c r="I13" s="46"/>
    </row>
    <row r="14" spans="1:9" ht="15.75">
      <c r="A14" s="18" t="s">
        <v>35</v>
      </c>
      <c r="B14" s="5"/>
      <c r="C14" s="12"/>
      <c r="D14" s="5"/>
      <c r="E14" s="5"/>
      <c r="F14" s="40"/>
      <c r="G14" s="4"/>
      <c r="H14" s="19"/>
      <c r="I14" s="46"/>
    </row>
    <row r="15" spans="1:9" ht="15.75">
      <c r="A15" s="18" t="s">
        <v>36</v>
      </c>
      <c r="B15" s="5" t="s">
        <v>165</v>
      </c>
      <c r="C15" s="12" t="s">
        <v>34</v>
      </c>
      <c r="D15" s="5" t="s">
        <v>37</v>
      </c>
      <c r="E15" s="5"/>
      <c r="F15" s="40"/>
      <c r="G15" s="4"/>
      <c r="H15" s="211">
        <f>H16</f>
        <v>-240</v>
      </c>
      <c r="I15" s="46"/>
    </row>
    <row r="16" spans="1:9" ht="15.75">
      <c r="A16" s="18" t="s">
        <v>38</v>
      </c>
      <c r="B16" s="5" t="s">
        <v>165</v>
      </c>
      <c r="C16" s="12" t="s">
        <v>34</v>
      </c>
      <c r="D16" s="5" t="s">
        <v>37</v>
      </c>
      <c r="E16" s="5" t="s">
        <v>39</v>
      </c>
      <c r="F16" s="40"/>
      <c r="G16" s="4"/>
      <c r="H16" s="211">
        <f>H19</f>
        <v>-240</v>
      </c>
      <c r="I16" s="46"/>
    </row>
    <row r="17" spans="1:9" ht="15.75">
      <c r="A17" s="18" t="s">
        <v>40</v>
      </c>
      <c r="B17" s="5"/>
      <c r="C17" s="12"/>
      <c r="D17" s="5"/>
      <c r="E17" s="5"/>
      <c r="F17" s="40"/>
      <c r="G17" s="4"/>
      <c r="H17" s="19"/>
      <c r="I17" s="46"/>
    </row>
    <row r="18" spans="1:9" ht="15.75">
      <c r="A18" s="18" t="s">
        <v>41</v>
      </c>
      <c r="B18" s="5"/>
      <c r="C18" s="12"/>
      <c r="D18" s="5"/>
      <c r="E18" s="5"/>
      <c r="F18" s="40" t="s">
        <v>4</v>
      </c>
      <c r="G18" s="4"/>
      <c r="H18" s="19"/>
      <c r="I18" s="46"/>
    </row>
    <row r="19" spans="1:9" ht="15.75">
      <c r="A19" s="20" t="s">
        <v>42</v>
      </c>
      <c r="B19" s="9" t="s">
        <v>165</v>
      </c>
      <c r="C19" s="8" t="s">
        <v>34</v>
      </c>
      <c r="D19" s="9" t="s">
        <v>37</v>
      </c>
      <c r="E19" s="9" t="s">
        <v>39</v>
      </c>
      <c r="F19" s="41"/>
      <c r="G19" s="6">
        <v>261</v>
      </c>
      <c r="H19" s="215">
        <v>-240</v>
      </c>
      <c r="I19" s="46"/>
    </row>
    <row r="20" spans="1:9" s="136" customFormat="1" ht="15.75">
      <c r="A20" s="22" t="s">
        <v>44</v>
      </c>
      <c r="B20" s="26" t="s">
        <v>165</v>
      </c>
      <c r="C20" s="27" t="s">
        <v>45</v>
      </c>
      <c r="D20" s="26"/>
      <c r="E20" s="26"/>
      <c r="F20" s="51"/>
      <c r="G20" s="31"/>
      <c r="H20" s="212">
        <f>H21+H26</f>
        <v>4023</v>
      </c>
      <c r="I20" s="243">
        <v>0</v>
      </c>
    </row>
    <row r="21" spans="1:9" ht="15.75">
      <c r="A21" s="18" t="s">
        <v>111</v>
      </c>
      <c r="B21" s="5" t="s">
        <v>165</v>
      </c>
      <c r="C21" s="12" t="s">
        <v>45</v>
      </c>
      <c r="D21" s="5" t="s">
        <v>46</v>
      </c>
      <c r="E21" s="5"/>
      <c r="F21" s="40"/>
      <c r="G21" s="4"/>
      <c r="H21" s="211">
        <f>H22</f>
        <v>4245</v>
      </c>
      <c r="I21" s="46"/>
    </row>
    <row r="22" spans="1:9" ht="15.75">
      <c r="A22" s="18" t="s">
        <v>166</v>
      </c>
      <c r="B22" s="5" t="s">
        <v>165</v>
      </c>
      <c r="C22" s="12" t="s">
        <v>45</v>
      </c>
      <c r="D22" s="5" t="s">
        <v>46</v>
      </c>
      <c r="E22" s="5" t="s">
        <v>48</v>
      </c>
      <c r="F22" s="40"/>
      <c r="G22" s="4"/>
      <c r="H22" s="211">
        <f>H25</f>
        <v>4245</v>
      </c>
      <c r="I22" s="46"/>
    </row>
    <row r="23" spans="1:9" ht="15.75">
      <c r="A23" s="18" t="s">
        <v>229</v>
      </c>
      <c r="B23" s="5"/>
      <c r="C23" s="12"/>
      <c r="D23" s="5"/>
      <c r="E23" s="5"/>
      <c r="F23" s="40"/>
      <c r="G23" s="4"/>
      <c r="H23" s="211"/>
      <c r="I23" s="46"/>
    </row>
    <row r="24" spans="1:9" ht="15.75">
      <c r="A24" s="18" t="s">
        <v>167</v>
      </c>
      <c r="B24" s="5"/>
      <c r="C24" s="12"/>
      <c r="D24" s="5"/>
      <c r="E24" s="5"/>
      <c r="F24" s="40"/>
      <c r="G24" s="4"/>
      <c r="H24" s="211"/>
      <c r="I24" s="46"/>
    </row>
    <row r="25" spans="1:9" ht="15.75">
      <c r="A25" s="18" t="s">
        <v>168</v>
      </c>
      <c r="B25" s="5" t="s">
        <v>165</v>
      </c>
      <c r="C25" s="12" t="s">
        <v>45</v>
      </c>
      <c r="D25" s="5" t="s">
        <v>46</v>
      </c>
      <c r="E25" s="5" t="s">
        <v>48</v>
      </c>
      <c r="F25" s="40"/>
      <c r="G25" s="4">
        <v>410</v>
      </c>
      <c r="H25" s="211">
        <f>4000+245</f>
        <v>4245</v>
      </c>
      <c r="I25" s="46"/>
    </row>
    <row r="26" spans="1:9" ht="15.75">
      <c r="A26" s="18" t="s">
        <v>3</v>
      </c>
      <c r="B26" s="5" t="s">
        <v>165</v>
      </c>
      <c r="C26" s="12" t="s">
        <v>45</v>
      </c>
      <c r="D26" s="5" t="s">
        <v>49</v>
      </c>
      <c r="E26" s="5"/>
      <c r="F26" s="40"/>
      <c r="G26" s="4"/>
      <c r="H26" s="211">
        <f>H27</f>
        <v>-222</v>
      </c>
      <c r="I26" s="46"/>
    </row>
    <row r="27" spans="1:9" ht="15.75">
      <c r="A27" s="18" t="s">
        <v>169</v>
      </c>
      <c r="B27" s="5" t="s">
        <v>165</v>
      </c>
      <c r="C27" s="12" t="s">
        <v>45</v>
      </c>
      <c r="D27" s="5" t="s">
        <v>49</v>
      </c>
      <c r="E27" s="5" t="s">
        <v>137</v>
      </c>
      <c r="F27" s="40"/>
      <c r="G27" s="4"/>
      <c r="H27" s="211">
        <f>H28+H30</f>
        <v>-222</v>
      </c>
      <c r="I27" s="46"/>
    </row>
    <row r="28" spans="1:9" ht="15.75">
      <c r="A28" s="18" t="s">
        <v>194</v>
      </c>
      <c r="B28" s="5" t="s">
        <v>165</v>
      </c>
      <c r="C28" s="5" t="s">
        <v>45</v>
      </c>
      <c r="D28" s="5" t="s">
        <v>49</v>
      </c>
      <c r="E28" s="5" t="s">
        <v>137</v>
      </c>
      <c r="F28" s="5" t="s">
        <v>195</v>
      </c>
      <c r="G28" s="4">
        <v>411</v>
      </c>
      <c r="H28" s="211">
        <f>8000+113</f>
        <v>8113</v>
      </c>
      <c r="I28" s="46"/>
    </row>
    <row r="29" spans="1:9" ht="15.75">
      <c r="A29" s="18" t="s">
        <v>105</v>
      </c>
      <c r="B29" s="5"/>
      <c r="C29" s="12"/>
      <c r="D29" s="5"/>
      <c r="E29" s="5"/>
      <c r="F29" s="40"/>
      <c r="G29" s="4"/>
      <c r="H29" s="211"/>
      <c r="I29" s="46"/>
    </row>
    <row r="30" spans="1:9" ht="15.75">
      <c r="A30" s="18" t="s">
        <v>106</v>
      </c>
      <c r="B30" s="5" t="s">
        <v>165</v>
      </c>
      <c r="C30" s="12" t="s">
        <v>45</v>
      </c>
      <c r="D30" s="5" t="s">
        <v>49</v>
      </c>
      <c r="E30" s="5" t="s">
        <v>137</v>
      </c>
      <c r="F30" s="40"/>
      <c r="G30" s="4">
        <v>412</v>
      </c>
      <c r="H30" s="211">
        <f>-20-70-8000-245</f>
        <v>-8335</v>
      </c>
      <c r="I30" s="46"/>
    </row>
    <row r="31" spans="1:9" ht="15.75">
      <c r="A31" s="22" t="s">
        <v>5</v>
      </c>
      <c r="B31" s="26" t="s">
        <v>165</v>
      </c>
      <c r="C31" s="27" t="s">
        <v>81</v>
      </c>
      <c r="D31" s="26"/>
      <c r="E31" s="26"/>
      <c r="F31" s="51"/>
      <c r="G31" s="31"/>
      <c r="H31" s="212">
        <f>H32</f>
        <v>-18</v>
      </c>
      <c r="I31" s="243">
        <f>I32</f>
        <v>0</v>
      </c>
    </row>
    <row r="32" spans="1:9" ht="15.75">
      <c r="A32" s="20" t="s">
        <v>203</v>
      </c>
      <c r="B32" s="9" t="s">
        <v>165</v>
      </c>
      <c r="C32" s="8" t="s">
        <v>81</v>
      </c>
      <c r="D32" s="9" t="s">
        <v>204</v>
      </c>
      <c r="E32" s="9"/>
      <c r="F32" s="41"/>
      <c r="G32" s="6"/>
      <c r="H32" s="215">
        <f>H33</f>
        <v>-18</v>
      </c>
      <c r="I32" s="260">
        <f>I33</f>
        <v>0</v>
      </c>
    </row>
    <row r="33" spans="1:9" ht="15.75">
      <c r="A33" s="18" t="s">
        <v>190</v>
      </c>
      <c r="B33" s="9" t="s">
        <v>165</v>
      </c>
      <c r="C33" s="8" t="s">
        <v>81</v>
      </c>
      <c r="D33" s="9" t="s">
        <v>204</v>
      </c>
      <c r="E33" s="9" t="s">
        <v>191</v>
      </c>
      <c r="F33" s="41"/>
      <c r="G33" s="6"/>
      <c r="H33" s="215">
        <f>H34</f>
        <v>-18</v>
      </c>
      <c r="I33" s="260">
        <v>0</v>
      </c>
    </row>
    <row r="34" spans="1:9" ht="16.5" thickBot="1">
      <c r="A34" s="18" t="s">
        <v>192</v>
      </c>
      <c r="B34" s="5" t="s">
        <v>165</v>
      </c>
      <c r="C34" s="12" t="s">
        <v>81</v>
      </c>
      <c r="D34" s="5" t="s">
        <v>204</v>
      </c>
      <c r="E34" s="5" t="s">
        <v>191</v>
      </c>
      <c r="F34" s="40" t="s">
        <v>193</v>
      </c>
      <c r="G34" s="4">
        <v>483</v>
      </c>
      <c r="H34" s="215">
        <v>-18</v>
      </c>
      <c r="I34" s="260"/>
    </row>
    <row r="35" spans="1:9" ht="16.5" thickBot="1">
      <c r="A35" s="52" t="s">
        <v>107</v>
      </c>
      <c r="B35" s="53" t="s">
        <v>97</v>
      </c>
      <c r="C35" s="80"/>
      <c r="D35" s="81"/>
      <c r="E35" s="53"/>
      <c r="F35" s="55"/>
      <c r="G35" s="13"/>
      <c r="H35" s="216">
        <f>H36</f>
        <v>2346</v>
      </c>
      <c r="I35" s="251">
        <f>I36</f>
        <v>1352</v>
      </c>
    </row>
    <row r="36" spans="1:9" ht="15.75">
      <c r="A36" s="57" t="s">
        <v>6</v>
      </c>
      <c r="B36" s="25" t="s">
        <v>97</v>
      </c>
      <c r="C36" s="59" t="s">
        <v>51</v>
      </c>
      <c r="D36" s="25"/>
      <c r="E36" s="25"/>
      <c r="F36" s="56"/>
      <c r="G36" s="58"/>
      <c r="H36" s="218">
        <f>H39+H43+H45+H47</f>
        <v>2346</v>
      </c>
      <c r="I36" s="123">
        <f>I40+I37</f>
        <v>1352</v>
      </c>
    </row>
    <row r="37" spans="1:9" ht="15.75">
      <c r="A37" s="18" t="s">
        <v>7</v>
      </c>
      <c r="B37" s="5" t="s">
        <v>97</v>
      </c>
      <c r="C37" s="12" t="s">
        <v>51</v>
      </c>
      <c r="D37" s="5" t="s">
        <v>52</v>
      </c>
      <c r="E37" s="5"/>
      <c r="F37" s="40"/>
      <c r="G37" s="4"/>
      <c r="H37" s="211">
        <f>H38</f>
        <v>70</v>
      </c>
      <c r="I37" s="122">
        <f>I38</f>
        <v>0</v>
      </c>
    </row>
    <row r="38" spans="1:9" ht="15.75">
      <c r="A38" s="18" t="s">
        <v>8</v>
      </c>
      <c r="B38" s="5" t="s">
        <v>97</v>
      </c>
      <c r="C38" s="12" t="s">
        <v>51</v>
      </c>
      <c r="D38" s="5" t="s">
        <v>52</v>
      </c>
      <c r="E38" s="5" t="s">
        <v>53</v>
      </c>
      <c r="F38" s="40"/>
      <c r="G38" s="4"/>
      <c r="H38" s="211">
        <f>H39</f>
        <v>70</v>
      </c>
      <c r="I38" s="122">
        <f>I39</f>
        <v>0</v>
      </c>
    </row>
    <row r="39" spans="1:9" ht="15.75">
      <c r="A39" s="20" t="s">
        <v>54</v>
      </c>
      <c r="B39" s="9" t="s">
        <v>97</v>
      </c>
      <c r="C39" s="8" t="s">
        <v>51</v>
      </c>
      <c r="D39" s="9" t="s">
        <v>52</v>
      </c>
      <c r="E39" s="9" t="s">
        <v>53</v>
      </c>
      <c r="F39" s="41"/>
      <c r="G39" s="4">
        <v>327</v>
      </c>
      <c r="H39" s="211">
        <v>70</v>
      </c>
      <c r="I39" s="122"/>
    </row>
    <row r="40" spans="1:9" ht="15.75">
      <c r="A40" s="20" t="s">
        <v>9</v>
      </c>
      <c r="B40" s="9" t="s">
        <v>97</v>
      </c>
      <c r="C40" s="8" t="s">
        <v>51</v>
      </c>
      <c r="D40" s="9" t="s">
        <v>55</v>
      </c>
      <c r="E40" s="9"/>
      <c r="F40" s="41"/>
      <c r="G40" s="4"/>
      <c r="H40" s="211">
        <f>H42+H44</f>
        <v>2276</v>
      </c>
      <c r="I40" s="242">
        <f>I42+I44</f>
        <v>1352</v>
      </c>
    </row>
    <row r="41" spans="1:9" ht="15.75">
      <c r="A41" s="20" t="s">
        <v>56</v>
      </c>
      <c r="B41" s="9"/>
      <c r="C41" s="8"/>
      <c r="D41" s="9"/>
      <c r="E41" s="9"/>
      <c r="F41" s="41"/>
      <c r="G41" s="4"/>
      <c r="H41" s="211"/>
      <c r="I41" s="46"/>
    </row>
    <row r="42" spans="1:9" ht="15.75">
      <c r="A42" s="20" t="s">
        <v>57</v>
      </c>
      <c r="B42" s="9" t="s">
        <v>97</v>
      </c>
      <c r="C42" s="8" t="s">
        <v>51</v>
      </c>
      <c r="D42" s="9" t="s">
        <v>55</v>
      </c>
      <c r="E42" s="9" t="s">
        <v>58</v>
      </c>
      <c r="F42" s="41"/>
      <c r="G42" s="6"/>
      <c r="H42" s="211">
        <f>H43</f>
        <v>952</v>
      </c>
      <c r="I42" s="122">
        <f>I43</f>
        <v>28</v>
      </c>
    </row>
    <row r="43" spans="1:9" ht="15.75">
      <c r="A43" s="18" t="s">
        <v>54</v>
      </c>
      <c r="B43" s="5" t="s">
        <v>97</v>
      </c>
      <c r="C43" s="5" t="s">
        <v>51</v>
      </c>
      <c r="D43" s="5" t="s">
        <v>55</v>
      </c>
      <c r="E43" s="5" t="s">
        <v>58</v>
      </c>
      <c r="F43" s="5"/>
      <c r="G43" s="4">
        <v>327</v>
      </c>
      <c r="H43" s="211">
        <f>906+28+18</f>
        <v>952</v>
      </c>
      <c r="I43" s="122">
        <v>28</v>
      </c>
    </row>
    <row r="44" spans="1:9" ht="15.75">
      <c r="A44" s="20" t="s">
        <v>201</v>
      </c>
      <c r="B44" s="9" t="s">
        <v>97</v>
      </c>
      <c r="C44" s="8" t="s">
        <v>51</v>
      </c>
      <c r="D44" s="9" t="s">
        <v>55</v>
      </c>
      <c r="E44" s="9" t="s">
        <v>202</v>
      </c>
      <c r="F44" s="42"/>
      <c r="G44" s="4"/>
      <c r="H44" s="211">
        <f>H45+H47</f>
        <v>1324</v>
      </c>
      <c r="I44" s="242">
        <f>I45+I47</f>
        <v>1324</v>
      </c>
    </row>
    <row r="45" spans="1:9" ht="15.75">
      <c r="A45" s="20" t="s">
        <v>205</v>
      </c>
      <c r="B45" s="9" t="s">
        <v>97</v>
      </c>
      <c r="C45" s="8" t="s">
        <v>51</v>
      </c>
      <c r="D45" s="9" t="s">
        <v>55</v>
      </c>
      <c r="E45" s="9" t="s">
        <v>202</v>
      </c>
      <c r="F45" s="42"/>
      <c r="G45" s="4">
        <v>287</v>
      </c>
      <c r="H45" s="211">
        <v>418</v>
      </c>
      <c r="I45" s="122">
        <v>418</v>
      </c>
    </row>
    <row r="46" spans="1:9" ht="15.75">
      <c r="A46" s="20" t="s">
        <v>206</v>
      </c>
      <c r="B46" s="9"/>
      <c r="C46" s="8"/>
      <c r="D46" s="9"/>
      <c r="E46" s="9"/>
      <c r="F46" s="42"/>
      <c r="G46" s="4"/>
      <c r="H46" s="211"/>
      <c r="I46" s="122"/>
    </row>
    <row r="47" spans="1:9" ht="16.5" thickBot="1">
      <c r="A47" s="20" t="s">
        <v>207</v>
      </c>
      <c r="B47" s="9" t="s">
        <v>97</v>
      </c>
      <c r="C47" s="8" t="s">
        <v>51</v>
      </c>
      <c r="D47" s="9" t="s">
        <v>55</v>
      </c>
      <c r="E47" s="9" t="s">
        <v>202</v>
      </c>
      <c r="F47" s="42"/>
      <c r="G47" s="4">
        <v>623</v>
      </c>
      <c r="H47" s="211">
        <v>906</v>
      </c>
      <c r="I47" s="122">
        <v>906</v>
      </c>
    </row>
    <row r="48" spans="1:9" ht="16.5" thickBot="1">
      <c r="A48" s="52" t="s">
        <v>109</v>
      </c>
      <c r="B48" s="53" t="s">
        <v>108</v>
      </c>
      <c r="C48" s="54"/>
      <c r="D48" s="53"/>
      <c r="E48" s="53"/>
      <c r="F48" s="55"/>
      <c r="G48" s="252"/>
      <c r="H48" s="216">
        <f>H50+H58</f>
        <v>1280</v>
      </c>
      <c r="I48" s="241"/>
    </row>
    <row r="49" spans="1:9" ht="15.75">
      <c r="A49" s="257" t="s">
        <v>32</v>
      </c>
      <c r="B49" s="61"/>
      <c r="C49" s="61"/>
      <c r="D49" s="61"/>
      <c r="E49" s="61"/>
      <c r="F49" s="61"/>
      <c r="G49" s="64"/>
      <c r="H49" s="271"/>
      <c r="I49" s="238"/>
    </row>
    <row r="50" spans="1:9" ht="15.75">
      <c r="A50" s="22" t="s">
        <v>33</v>
      </c>
      <c r="B50" s="26" t="s">
        <v>108</v>
      </c>
      <c r="C50" s="26" t="s">
        <v>34</v>
      </c>
      <c r="D50" s="28"/>
      <c r="E50" s="28"/>
      <c r="F50" s="28"/>
      <c r="G50" s="31"/>
      <c r="H50" s="244">
        <f>H52</f>
        <v>120</v>
      </c>
      <c r="I50" s="46"/>
    </row>
    <row r="51" spans="1:9" ht="15.75">
      <c r="A51" s="16" t="s">
        <v>35</v>
      </c>
      <c r="B51" s="258"/>
      <c r="C51" s="258"/>
      <c r="D51" s="258"/>
      <c r="E51" s="258"/>
      <c r="F51" s="258"/>
      <c r="G51" s="58"/>
      <c r="H51" s="249"/>
      <c r="I51" s="240"/>
    </row>
    <row r="52" spans="1:9" ht="15.75">
      <c r="A52" s="18" t="s">
        <v>36</v>
      </c>
      <c r="B52" s="5" t="s">
        <v>108</v>
      </c>
      <c r="C52" s="5" t="s">
        <v>34</v>
      </c>
      <c r="D52" s="5" t="s">
        <v>37</v>
      </c>
      <c r="E52" s="5"/>
      <c r="F52" s="5"/>
      <c r="G52" s="4"/>
      <c r="H52" s="242">
        <f>H53</f>
        <v>120</v>
      </c>
      <c r="I52" s="46"/>
    </row>
    <row r="53" spans="1:9" ht="15.75">
      <c r="A53" s="18" t="s">
        <v>38</v>
      </c>
      <c r="B53" s="5" t="s">
        <v>108</v>
      </c>
      <c r="C53" s="5" t="s">
        <v>34</v>
      </c>
      <c r="D53" s="5" t="s">
        <v>37</v>
      </c>
      <c r="E53" s="5" t="s">
        <v>39</v>
      </c>
      <c r="F53" s="5"/>
      <c r="G53" s="4"/>
      <c r="H53" s="242">
        <f>H56</f>
        <v>120</v>
      </c>
      <c r="I53" s="46"/>
    </row>
    <row r="54" spans="1:9" ht="15.75">
      <c r="A54" s="18" t="s">
        <v>40</v>
      </c>
      <c r="B54" s="28"/>
      <c r="C54" s="28"/>
      <c r="D54" s="28"/>
      <c r="E54" s="28"/>
      <c r="F54" s="28"/>
      <c r="G54" s="31"/>
      <c r="H54" s="244"/>
      <c r="I54" s="46"/>
    </row>
    <row r="55" spans="1:9" ht="15.75">
      <c r="A55" s="18" t="s">
        <v>41</v>
      </c>
      <c r="B55" s="28"/>
      <c r="C55" s="28"/>
      <c r="D55" s="28"/>
      <c r="E55" s="28"/>
      <c r="F55" s="28"/>
      <c r="G55" s="31"/>
      <c r="H55" s="244"/>
      <c r="I55" s="46"/>
    </row>
    <row r="56" spans="1:9" ht="15.75">
      <c r="A56" s="18" t="s">
        <v>42</v>
      </c>
      <c r="B56" s="5" t="s">
        <v>108</v>
      </c>
      <c r="C56" s="5" t="s">
        <v>34</v>
      </c>
      <c r="D56" s="5" t="s">
        <v>37</v>
      </c>
      <c r="E56" s="5" t="s">
        <v>39</v>
      </c>
      <c r="F56" s="5"/>
      <c r="G56" s="4">
        <v>261</v>
      </c>
      <c r="H56" s="242">
        <v>120</v>
      </c>
      <c r="I56" s="46"/>
    </row>
    <row r="57" spans="1:9" ht="15.75">
      <c r="A57" s="22" t="s">
        <v>59</v>
      </c>
      <c r="B57" s="26"/>
      <c r="C57" s="27"/>
      <c r="D57" s="26"/>
      <c r="E57" s="26"/>
      <c r="F57" s="51"/>
      <c r="G57" s="31"/>
      <c r="H57" s="212"/>
      <c r="I57" s="46"/>
    </row>
    <row r="58" spans="1:9" ht="15.75">
      <c r="A58" s="22" t="s">
        <v>60</v>
      </c>
      <c r="B58" s="26" t="s">
        <v>108</v>
      </c>
      <c r="C58" s="27" t="s">
        <v>64</v>
      </c>
      <c r="D58" s="26"/>
      <c r="E58" s="26"/>
      <c r="F58" s="51"/>
      <c r="G58" s="31"/>
      <c r="H58" s="212">
        <f>H59+H68</f>
        <v>1160</v>
      </c>
      <c r="I58" s="46"/>
    </row>
    <row r="59" spans="1:9" ht="15.75">
      <c r="A59" s="18" t="s">
        <v>61</v>
      </c>
      <c r="B59" s="5" t="s">
        <v>108</v>
      </c>
      <c r="C59" s="12" t="s">
        <v>64</v>
      </c>
      <c r="D59" s="5" t="s">
        <v>62</v>
      </c>
      <c r="E59" s="5"/>
      <c r="F59" s="40"/>
      <c r="G59" s="4"/>
      <c r="H59" s="211">
        <f>H62+H66+H70+H73</f>
        <v>1160</v>
      </c>
      <c r="I59" s="46"/>
    </row>
    <row r="60" spans="1:9" ht="15.75">
      <c r="A60" s="18" t="s">
        <v>65</v>
      </c>
      <c r="B60" s="5"/>
      <c r="C60" s="12"/>
      <c r="D60" s="5"/>
      <c r="E60" s="5"/>
      <c r="F60" s="40"/>
      <c r="G60" s="4"/>
      <c r="H60" s="211"/>
      <c r="I60" s="46"/>
    </row>
    <row r="61" spans="1:9" ht="15.75">
      <c r="A61" s="18" t="s">
        <v>66</v>
      </c>
      <c r="B61" s="5" t="s">
        <v>108</v>
      </c>
      <c r="C61" s="12" t="s">
        <v>64</v>
      </c>
      <c r="D61" s="5" t="s">
        <v>62</v>
      </c>
      <c r="E61" s="5" t="s">
        <v>67</v>
      </c>
      <c r="F61" s="40"/>
      <c r="G61" s="4"/>
      <c r="H61" s="211">
        <f>H62</f>
        <v>250</v>
      </c>
      <c r="I61" s="46"/>
    </row>
    <row r="62" spans="1:9" ht="15.75">
      <c r="A62" s="20" t="s">
        <v>54</v>
      </c>
      <c r="B62" s="5" t="s">
        <v>108</v>
      </c>
      <c r="C62" s="12" t="s">
        <v>64</v>
      </c>
      <c r="D62" s="5" t="s">
        <v>62</v>
      </c>
      <c r="E62" s="5" t="s">
        <v>67</v>
      </c>
      <c r="F62" s="40"/>
      <c r="G62" s="4">
        <v>327</v>
      </c>
      <c r="H62" s="211">
        <v>250</v>
      </c>
      <c r="I62" s="46"/>
    </row>
    <row r="63" spans="1:9" ht="15.75">
      <c r="A63" s="18" t="s">
        <v>68</v>
      </c>
      <c r="B63" s="5"/>
      <c r="C63" s="12"/>
      <c r="D63" s="5"/>
      <c r="E63" s="5"/>
      <c r="F63" s="40"/>
      <c r="G63" s="4"/>
      <c r="H63" s="211"/>
      <c r="I63" s="46"/>
    </row>
    <row r="64" spans="1:9" ht="15.75">
      <c r="A64" s="20" t="s">
        <v>69</v>
      </c>
      <c r="B64" s="5" t="s">
        <v>108</v>
      </c>
      <c r="C64" s="12" t="s">
        <v>64</v>
      </c>
      <c r="D64" s="5" t="s">
        <v>62</v>
      </c>
      <c r="E64" s="5" t="s">
        <v>70</v>
      </c>
      <c r="F64" s="40"/>
      <c r="G64" s="4"/>
      <c r="H64" s="211">
        <f>H66</f>
        <v>910</v>
      </c>
      <c r="I64" s="46"/>
    </row>
    <row r="65" spans="1:9" ht="15.75">
      <c r="A65" s="20" t="s">
        <v>170</v>
      </c>
      <c r="B65" s="5"/>
      <c r="C65" s="12"/>
      <c r="D65" s="5"/>
      <c r="E65" s="5"/>
      <c r="F65" s="40"/>
      <c r="G65" s="4"/>
      <c r="H65" s="211"/>
      <c r="I65" s="46"/>
    </row>
    <row r="66" spans="1:9" ht="15.75">
      <c r="A66" s="20" t="s">
        <v>171</v>
      </c>
      <c r="B66" s="5" t="s">
        <v>108</v>
      </c>
      <c r="C66" s="12" t="s">
        <v>64</v>
      </c>
      <c r="D66" s="5" t="s">
        <v>62</v>
      </c>
      <c r="E66" s="5" t="s">
        <v>70</v>
      </c>
      <c r="F66" s="40"/>
      <c r="G66" s="4">
        <v>453</v>
      </c>
      <c r="H66" s="211">
        <v>910</v>
      </c>
      <c r="I66" s="46"/>
    </row>
    <row r="67" spans="1:9" ht="14.25" customHeight="1">
      <c r="A67" s="18" t="s">
        <v>74</v>
      </c>
      <c r="B67" s="5"/>
      <c r="C67" s="12"/>
      <c r="D67" s="5"/>
      <c r="E67" s="5"/>
      <c r="F67" s="40"/>
      <c r="G67" s="4"/>
      <c r="H67" s="211"/>
      <c r="I67" s="46"/>
    </row>
    <row r="68" spans="1:9" ht="15.75">
      <c r="A68" s="18" t="s">
        <v>63</v>
      </c>
      <c r="B68" s="5" t="s">
        <v>108</v>
      </c>
      <c r="C68" s="12" t="s">
        <v>64</v>
      </c>
      <c r="D68" s="5" t="s">
        <v>75</v>
      </c>
      <c r="E68" s="5"/>
      <c r="F68" s="40"/>
      <c r="G68" s="4"/>
      <c r="H68" s="211">
        <f>H69+H72</f>
        <v>0</v>
      </c>
      <c r="I68" s="46"/>
    </row>
    <row r="69" spans="1:9" ht="15.75">
      <c r="A69" s="18" t="s">
        <v>24</v>
      </c>
      <c r="B69" s="5" t="s">
        <v>108</v>
      </c>
      <c r="C69" s="12" t="s">
        <v>64</v>
      </c>
      <c r="D69" s="5" t="s">
        <v>75</v>
      </c>
      <c r="E69" s="5" t="s">
        <v>23</v>
      </c>
      <c r="F69" s="40"/>
      <c r="G69" s="4"/>
      <c r="H69" s="211">
        <f>H70</f>
        <v>-45</v>
      </c>
      <c r="I69" s="46"/>
    </row>
    <row r="70" spans="1:9" ht="15.75">
      <c r="A70" s="16" t="s">
        <v>85</v>
      </c>
      <c r="B70" s="5" t="s">
        <v>108</v>
      </c>
      <c r="C70" s="12" t="s">
        <v>64</v>
      </c>
      <c r="D70" s="5" t="s">
        <v>75</v>
      </c>
      <c r="E70" s="5" t="s">
        <v>23</v>
      </c>
      <c r="F70" s="40"/>
      <c r="G70" s="48" t="s">
        <v>86</v>
      </c>
      <c r="H70" s="211">
        <v>-45</v>
      </c>
      <c r="I70" s="46"/>
    </row>
    <row r="71" spans="1:9" ht="15.75">
      <c r="A71" s="18" t="s">
        <v>71</v>
      </c>
      <c r="B71" s="5"/>
      <c r="C71" s="12"/>
      <c r="D71" s="5"/>
      <c r="E71" s="5"/>
      <c r="F71" s="40"/>
      <c r="G71" s="4"/>
      <c r="H71" s="211"/>
      <c r="I71" s="46"/>
    </row>
    <row r="72" spans="1:9" ht="15.75">
      <c r="A72" s="16" t="s">
        <v>230</v>
      </c>
      <c r="B72" s="5" t="s">
        <v>108</v>
      </c>
      <c r="C72" s="12" t="s">
        <v>64</v>
      </c>
      <c r="D72" s="5" t="s">
        <v>75</v>
      </c>
      <c r="E72" s="5" t="s">
        <v>73</v>
      </c>
      <c r="F72" s="40"/>
      <c r="G72" s="4"/>
      <c r="H72" s="211">
        <f>H73</f>
        <v>45</v>
      </c>
      <c r="I72" s="46"/>
    </row>
    <row r="73" spans="1:9" ht="16.5" thickBot="1">
      <c r="A73" s="262" t="s">
        <v>54</v>
      </c>
      <c r="B73" s="263" t="s">
        <v>108</v>
      </c>
      <c r="C73" s="264" t="s">
        <v>64</v>
      </c>
      <c r="D73" s="263" t="s">
        <v>75</v>
      </c>
      <c r="E73" s="263" t="s">
        <v>73</v>
      </c>
      <c r="F73" s="265"/>
      <c r="G73" s="272">
        <v>327</v>
      </c>
      <c r="H73" s="273">
        <v>45</v>
      </c>
      <c r="I73" s="239"/>
    </row>
    <row r="74" spans="1:9" ht="15.75">
      <c r="A74" s="60" t="s">
        <v>112</v>
      </c>
      <c r="B74" s="61" t="s">
        <v>110</v>
      </c>
      <c r="C74" s="62"/>
      <c r="D74" s="61"/>
      <c r="E74" s="61"/>
      <c r="F74" s="63"/>
      <c r="G74" s="64"/>
      <c r="H74" s="210">
        <f>H76</f>
        <v>2500</v>
      </c>
      <c r="I74" s="259">
        <f>I76</f>
        <v>0</v>
      </c>
    </row>
    <row r="75" spans="1:9" ht="16.5" thickBot="1">
      <c r="A75" s="65" t="s">
        <v>113</v>
      </c>
      <c r="B75" s="66"/>
      <c r="C75" s="67"/>
      <c r="D75" s="66"/>
      <c r="E75" s="66"/>
      <c r="F75" s="68"/>
      <c r="G75" s="69"/>
      <c r="H75" s="217"/>
      <c r="I75" s="239"/>
    </row>
    <row r="76" spans="1:9" ht="15.75">
      <c r="A76" s="57" t="s">
        <v>76</v>
      </c>
      <c r="B76" s="25" t="s">
        <v>110</v>
      </c>
      <c r="C76" s="59" t="s">
        <v>77</v>
      </c>
      <c r="D76" s="25"/>
      <c r="E76" s="25"/>
      <c r="F76" s="56"/>
      <c r="G76" s="58"/>
      <c r="H76" s="218">
        <f>H79</f>
        <v>2500</v>
      </c>
      <c r="I76" s="261">
        <f>I77</f>
        <v>0</v>
      </c>
    </row>
    <row r="77" spans="1:9" ht="15.75">
      <c r="A77" s="18" t="s">
        <v>15</v>
      </c>
      <c r="B77" s="5" t="s">
        <v>110</v>
      </c>
      <c r="C77" s="12" t="s">
        <v>77</v>
      </c>
      <c r="D77" s="5" t="s">
        <v>78</v>
      </c>
      <c r="E77" s="5"/>
      <c r="F77" s="40"/>
      <c r="G77" s="4"/>
      <c r="H77" s="211">
        <f>H79</f>
        <v>2500</v>
      </c>
      <c r="I77" s="122">
        <f>I78</f>
        <v>0</v>
      </c>
    </row>
    <row r="78" spans="1:9" ht="15.75">
      <c r="A78" s="18" t="s">
        <v>79</v>
      </c>
      <c r="B78" s="5" t="s">
        <v>110</v>
      </c>
      <c r="C78" s="12" t="s">
        <v>77</v>
      </c>
      <c r="D78" s="5" t="s">
        <v>78</v>
      </c>
      <c r="E78" s="5" t="s">
        <v>80</v>
      </c>
      <c r="F78" s="40"/>
      <c r="G78" s="4"/>
      <c r="H78" s="211">
        <f>H79</f>
        <v>2500</v>
      </c>
      <c r="I78" s="122">
        <f>I79</f>
        <v>0</v>
      </c>
    </row>
    <row r="79" spans="1:9" ht="16.5" thickBot="1">
      <c r="A79" s="20" t="s">
        <v>54</v>
      </c>
      <c r="B79" s="5" t="s">
        <v>110</v>
      </c>
      <c r="C79" s="12" t="s">
        <v>77</v>
      </c>
      <c r="D79" s="5" t="s">
        <v>78</v>
      </c>
      <c r="E79" s="5" t="s">
        <v>80</v>
      </c>
      <c r="F79" s="40"/>
      <c r="G79" s="4">
        <v>327</v>
      </c>
      <c r="H79" s="211">
        <v>2500</v>
      </c>
      <c r="I79" s="122"/>
    </row>
    <row r="80" spans="1:9" ht="15.75">
      <c r="A80" s="150" t="s">
        <v>140</v>
      </c>
      <c r="B80" s="61"/>
      <c r="C80" s="62"/>
      <c r="D80" s="61"/>
      <c r="E80" s="61"/>
      <c r="F80" s="63"/>
      <c r="G80" s="64"/>
      <c r="H80" s="210"/>
      <c r="I80" s="238"/>
    </row>
    <row r="81" spans="1:9" ht="16.5" thickBot="1">
      <c r="A81" s="151" t="s">
        <v>141</v>
      </c>
      <c r="B81" s="66" t="s">
        <v>86</v>
      </c>
      <c r="C81" s="67"/>
      <c r="D81" s="66"/>
      <c r="E81" s="66"/>
      <c r="F81" s="68"/>
      <c r="G81" s="71"/>
      <c r="H81" s="217">
        <f>H82</f>
        <v>131</v>
      </c>
      <c r="I81" s="239"/>
    </row>
    <row r="82" spans="1:9" ht="15.75">
      <c r="A82" s="57" t="s">
        <v>21</v>
      </c>
      <c r="B82" s="25" t="s">
        <v>86</v>
      </c>
      <c r="C82" s="25" t="s">
        <v>22</v>
      </c>
      <c r="D82" s="25"/>
      <c r="E82" s="25"/>
      <c r="F82" s="56"/>
      <c r="G82" s="25"/>
      <c r="H82" s="218">
        <f>H87</f>
        <v>131</v>
      </c>
      <c r="I82" s="240"/>
    </row>
    <row r="83" spans="1:9" ht="15.75">
      <c r="A83" s="18" t="s">
        <v>25</v>
      </c>
      <c r="B83" s="5"/>
      <c r="C83" s="5"/>
      <c r="D83" s="5"/>
      <c r="E83" s="5"/>
      <c r="F83" s="40"/>
      <c r="G83" s="5"/>
      <c r="H83" s="211"/>
      <c r="I83" s="46"/>
    </row>
    <row r="84" spans="1:9" ht="15.75">
      <c r="A84" s="20" t="s">
        <v>26</v>
      </c>
      <c r="B84" s="5"/>
      <c r="C84" s="5"/>
      <c r="D84" s="5"/>
      <c r="E84" s="5"/>
      <c r="F84" s="40"/>
      <c r="G84" s="5"/>
      <c r="H84" s="211"/>
      <c r="I84" s="46"/>
    </row>
    <row r="85" spans="1:9" ht="15.75">
      <c r="A85" s="18" t="s">
        <v>27</v>
      </c>
      <c r="B85" s="12" t="s">
        <v>86</v>
      </c>
      <c r="C85" s="5" t="s">
        <v>22</v>
      </c>
      <c r="D85" s="5" t="s">
        <v>28</v>
      </c>
      <c r="E85" s="5"/>
      <c r="F85" s="40"/>
      <c r="G85" s="5"/>
      <c r="H85" s="211">
        <f>H86</f>
        <v>131</v>
      </c>
      <c r="I85" s="46"/>
    </row>
    <row r="86" spans="1:9" ht="15.75">
      <c r="A86" s="18" t="s">
        <v>24</v>
      </c>
      <c r="B86" s="12" t="s">
        <v>86</v>
      </c>
      <c r="C86" s="5" t="s">
        <v>22</v>
      </c>
      <c r="D86" s="5" t="s">
        <v>28</v>
      </c>
      <c r="E86" s="5" t="s">
        <v>23</v>
      </c>
      <c r="F86" s="40"/>
      <c r="G86" s="5"/>
      <c r="H86" s="211">
        <f>H87</f>
        <v>131</v>
      </c>
      <c r="I86" s="46"/>
    </row>
    <row r="87" spans="1:9" ht="16.5" thickBot="1">
      <c r="A87" s="16" t="s">
        <v>85</v>
      </c>
      <c r="B87" s="12" t="s">
        <v>86</v>
      </c>
      <c r="C87" s="5" t="s">
        <v>22</v>
      </c>
      <c r="D87" s="5" t="s">
        <v>28</v>
      </c>
      <c r="E87" s="5" t="s">
        <v>23</v>
      </c>
      <c r="F87" s="40"/>
      <c r="G87" s="48" t="s">
        <v>86</v>
      </c>
      <c r="H87" s="211">
        <v>131</v>
      </c>
      <c r="I87" s="46"/>
    </row>
    <row r="88" spans="1:9" ht="15.75">
      <c r="A88" s="70" t="s">
        <v>152</v>
      </c>
      <c r="B88" s="72"/>
      <c r="C88" s="73"/>
      <c r="D88" s="72"/>
      <c r="E88" s="72"/>
      <c r="F88" s="74"/>
      <c r="G88" s="64"/>
      <c r="H88" s="210"/>
      <c r="I88" s="238"/>
    </row>
    <row r="89" spans="1:9" ht="16.5" thickBot="1">
      <c r="A89" s="65" t="s">
        <v>114</v>
      </c>
      <c r="B89" s="66" t="s">
        <v>172</v>
      </c>
      <c r="C89" s="67"/>
      <c r="D89" s="66"/>
      <c r="E89" s="66"/>
      <c r="F89" s="75"/>
      <c r="G89" s="69"/>
      <c r="H89" s="217">
        <f>H91</f>
        <v>120</v>
      </c>
      <c r="I89" s="239"/>
    </row>
    <row r="90" spans="1:9" ht="15.75">
      <c r="A90" s="257" t="s">
        <v>32</v>
      </c>
      <c r="B90" s="61"/>
      <c r="C90" s="61"/>
      <c r="D90" s="61"/>
      <c r="E90" s="61"/>
      <c r="F90" s="61"/>
      <c r="G90" s="64"/>
      <c r="H90" s="271"/>
      <c r="I90" s="238"/>
    </row>
    <row r="91" spans="1:9" ht="15.75">
      <c r="A91" s="22" t="s">
        <v>33</v>
      </c>
      <c r="B91" s="26" t="s">
        <v>172</v>
      </c>
      <c r="C91" s="26" t="s">
        <v>34</v>
      </c>
      <c r="D91" s="28"/>
      <c r="E91" s="28"/>
      <c r="F91" s="28"/>
      <c r="G91" s="31"/>
      <c r="H91" s="244">
        <f>H97</f>
        <v>120</v>
      </c>
      <c r="I91" s="46"/>
    </row>
    <row r="92" spans="1:9" ht="15.75">
      <c r="A92" s="16" t="s">
        <v>35</v>
      </c>
      <c r="B92" s="258"/>
      <c r="C92" s="258"/>
      <c r="D92" s="258"/>
      <c r="E92" s="258"/>
      <c r="F92" s="258"/>
      <c r="G92" s="58"/>
      <c r="H92" s="244"/>
      <c r="I92" s="46"/>
    </row>
    <row r="93" spans="1:9" ht="15.75">
      <c r="A93" s="18" t="s">
        <v>36</v>
      </c>
      <c r="B93" s="5" t="s">
        <v>172</v>
      </c>
      <c r="C93" s="5" t="s">
        <v>34</v>
      </c>
      <c r="D93" s="5" t="s">
        <v>37</v>
      </c>
      <c r="E93" s="5"/>
      <c r="F93" s="5"/>
      <c r="G93" s="4"/>
      <c r="H93" s="242">
        <f>H94</f>
        <v>120</v>
      </c>
      <c r="I93" s="46"/>
    </row>
    <row r="94" spans="1:9" ht="15.75">
      <c r="A94" s="18" t="s">
        <v>38</v>
      </c>
      <c r="B94" s="5" t="s">
        <v>172</v>
      </c>
      <c r="C94" s="5" t="s">
        <v>34</v>
      </c>
      <c r="D94" s="5" t="s">
        <v>37</v>
      </c>
      <c r="E94" s="5" t="s">
        <v>39</v>
      </c>
      <c r="F94" s="5"/>
      <c r="G94" s="4"/>
      <c r="H94" s="242">
        <f>H97</f>
        <v>120</v>
      </c>
      <c r="I94" s="46"/>
    </row>
    <row r="95" spans="1:9" ht="15.75">
      <c r="A95" s="18" t="s">
        <v>40</v>
      </c>
      <c r="B95" s="28"/>
      <c r="C95" s="28"/>
      <c r="D95" s="28"/>
      <c r="E95" s="28"/>
      <c r="F95" s="28"/>
      <c r="G95" s="31"/>
      <c r="H95" s="242"/>
      <c r="I95" s="46"/>
    </row>
    <row r="96" spans="1:9" ht="15.75">
      <c r="A96" s="18" t="s">
        <v>41</v>
      </c>
      <c r="B96" s="28"/>
      <c r="C96" s="28"/>
      <c r="D96" s="28"/>
      <c r="E96" s="28"/>
      <c r="F96" s="28"/>
      <c r="G96" s="31"/>
      <c r="H96" s="244"/>
      <c r="I96" s="46"/>
    </row>
    <row r="97" spans="1:9" ht="16.5" thickBot="1">
      <c r="A97" s="262" t="s">
        <v>42</v>
      </c>
      <c r="B97" s="263" t="s">
        <v>172</v>
      </c>
      <c r="C97" s="263" t="s">
        <v>34</v>
      </c>
      <c r="D97" s="263" t="s">
        <v>37</v>
      </c>
      <c r="E97" s="263" t="s">
        <v>39</v>
      </c>
      <c r="F97" s="263"/>
      <c r="G97" s="272">
        <v>261</v>
      </c>
      <c r="H97" s="266">
        <v>120</v>
      </c>
      <c r="I97" s="239"/>
    </row>
    <row r="98" spans="1:9" ht="15.75">
      <c r="A98" s="60" t="s">
        <v>142</v>
      </c>
      <c r="B98" s="61"/>
      <c r="C98" s="62"/>
      <c r="D98" s="61"/>
      <c r="E98" s="61"/>
      <c r="F98" s="63"/>
      <c r="G98" s="64"/>
      <c r="H98" s="210"/>
      <c r="I98" s="238"/>
    </row>
    <row r="99" spans="1:9" ht="16.5" thickBot="1">
      <c r="A99" s="65" t="s">
        <v>143</v>
      </c>
      <c r="B99" s="66" t="s">
        <v>173</v>
      </c>
      <c r="C99" s="67"/>
      <c r="D99" s="66"/>
      <c r="E99" s="66"/>
      <c r="F99" s="68"/>
      <c r="G99" s="69"/>
      <c r="H99" s="217">
        <f>H100</f>
        <v>-4000</v>
      </c>
      <c r="I99" s="239"/>
    </row>
    <row r="100" spans="1:9" ht="15.75">
      <c r="A100" s="18" t="s">
        <v>150</v>
      </c>
      <c r="B100" s="5" t="s">
        <v>173</v>
      </c>
      <c r="C100" s="5" t="s">
        <v>22</v>
      </c>
      <c r="D100" s="5" t="s">
        <v>151</v>
      </c>
      <c r="E100" s="5"/>
      <c r="F100" s="40"/>
      <c r="G100" s="5"/>
      <c r="H100" s="211">
        <f>H101</f>
        <v>-4000</v>
      </c>
      <c r="I100" s="46"/>
    </row>
    <row r="101" spans="1:9" ht="15.75">
      <c r="A101" s="18" t="s">
        <v>24</v>
      </c>
      <c r="B101" s="12" t="s">
        <v>173</v>
      </c>
      <c r="C101" s="5" t="s">
        <v>22</v>
      </c>
      <c r="D101" s="5" t="s">
        <v>151</v>
      </c>
      <c r="E101" s="5" t="s">
        <v>23</v>
      </c>
      <c r="F101" s="40"/>
      <c r="G101" s="5"/>
      <c r="H101" s="211">
        <f>H102</f>
        <v>-4000</v>
      </c>
      <c r="I101" s="46"/>
    </row>
    <row r="102" spans="1:9" ht="16.5" thickBot="1">
      <c r="A102" s="18" t="s">
        <v>85</v>
      </c>
      <c r="B102" s="5" t="s">
        <v>173</v>
      </c>
      <c r="C102" s="5" t="s">
        <v>22</v>
      </c>
      <c r="D102" s="5" t="s">
        <v>151</v>
      </c>
      <c r="E102" s="5" t="s">
        <v>23</v>
      </c>
      <c r="F102" s="5"/>
      <c r="G102" s="48" t="s">
        <v>86</v>
      </c>
      <c r="H102" s="242">
        <v>-4000</v>
      </c>
      <c r="I102" s="46"/>
    </row>
    <row r="103" spans="1:9" ht="15.75">
      <c r="A103" s="148" t="s">
        <v>138</v>
      </c>
      <c r="B103" s="61"/>
      <c r="C103" s="61"/>
      <c r="D103" s="61"/>
      <c r="E103" s="61"/>
      <c r="F103" s="61"/>
      <c r="G103" s="76"/>
      <c r="H103" s="219"/>
      <c r="I103" s="238"/>
    </row>
    <row r="104" spans="1:9" ht="16.5" thickBot="1">
      <c r="A104" s="149" t="s">
        <v>139</v>
      </c>
      <c r="B104" s="66" t="s">
        <v>174</v>
      </c>
      <c r="C104" s="66"/>
      <c r="D104" s="66"/>
      <c r="E104" s="66"/>
      <c r="F104" s="66"/>
      <c r="G104" s="77"/>
      <c r="H104" s="220">
        <f>H105</f>
        <v>20</v>
      </c>
      <c r="I104" s="239"/>
    </row>
    <row r="105" spans="1:9" ht="15.75">
      <c r="A105" s="57" t="s">
        <v>44</v>
      </c>
      <c r="B105" s="25" t="s">
        <v>174</v>
      </c>
      <c r="C105" s="25" t="s">
        <v>45</v>
      </c>
      <c r="D105" s="25"/>
      <c r="E105" s="25"/>
      <c r="F105" s="25"/>
      <c r="G105" s="58"/>
      <c r="H105" s="218">
        <f>H108+H110</f>
        <v>20</v>
      </c>
      <c r="I105" s="240"/>
    </row>
    <row r="106" spans="1:9" ht="15.75">
      <c r="A106" s="18" t="s">
        <v>111</v>
      </c>
      <c r="B106" s="5" t="s">
        <v>174</v>
      </c>
      <c r="C106" s="5" t="s">
        <v>45</v>
      </c>
      <c r="D106" s="5" t="s">
        <v>46</v>
      </c>
      <c r="E106" s="5"/>
      <c r="F106" s="5"/>
      <c r="G106" s="4"/>
      <c r="H106" s="211">
        <f>H107</f>
        <v>20</v>
      </c>
      <c r="I106" s="46"/>
    </row>
    <row r="107" spans="1:9" ht="15.75">
      <c r="A107" s="18" t="s">
        <v>47</v>
      </c>
      <c r="B107" s="5" t="s">
        <v>174</v>
      </c>
      <c r="C107" s="5" t="s">
        <v>45</v>
      </c>
      <c r="D107" s="5" t="s">
        <v>46</v>
      </c>
      <c r="E107" s="5" t="s">
        <v>48</v>
      </c>
      <c r="F107" s="5"/>
      <c r="G107" s="4"/>
      <c r="H107" s="211">
        <f>H108+H110</f>
        <v>20</v>
      </c>
      <c r="I107" s="46"/>
    </row>
    <row r="108" spans="1:9" ht="15.75">
      <c r="A108" s="20" t="s">
        <v>155</v>
      </c>
      <c r="B108" s="5" t="s">
        <v>174</v>
      </c>
      <c r="C108" s="9" t="s">
        <v>45</v>
      </c>
      <c r="D108" s="9" t="s">
        <v>46</v>
      </c>
      <c r="E108" s="9" t="s">
        <v>48</v>
      </c>
      <c r="F108" s="9"/>
      <c r="G108" s="6">
        <v>197</v>
      </c>
      <c r="H108" s="215">
        <v>24</v>
      </c>
      <c r="I108" s="46"/>
    </row>
    <row r="109" spans="1:9" ht="15.75">
      <c r="A109" s="20" t="s">
        <v>175</v>
      </c>
      <c r="B109" s="9"/>
      <c r="C109" s="9"/>
      <c r="D109" s="9"/>
      <c r="E109" s="9"/>
      <c r="F109" s="9"/>
      <c r="G109" s="6"/>
      <c r="H109" s="215"/>
      <c r="I109" s="46"/>
    </row>
    <row r="110" spans="1:9" ht="16.5" thickBot="1">
      <c r="A110" s="20" t="s">
        <v>176</v>
      </c>
      <c r="B110" s="9" t="s">
        <v>174</v>
      </c>
      <c r="C110" s="9" t="s">
        <v>45</v>
      </c>
      <c r="D110" s="9" t="s">
        <v>46</v>
      </c>
      <c r="E110" s="9" t="s">
        <v>48</v>
      </c>
      <c r="F110" s="9"/>
      <c r="G110" s="6">
        <v>410</v>
      </c>
      <c r="H110" s="215">
        <v>-4</v>
      </c>
      <c r="I110" s="169"/>
    </row>
    <row r="111" spans="1:9" ht="16.5" thickBot="1">
      <c r="A111" s="52" t="s">
        <v>196</v>
      </c>
      <c r="B111" s="53" t="s">
        <v>197</v>
      </c>
      <c r="C111" s="53"/>
      <c r="D111" s="53"/>
      <c r="E111" s="53"/>
      <c r="F111" s="53"/>
      <c r="G111" s="79"/>
      <c r="H111" s="247">
        <f>H112+H118</f>
        <v>72822</v>
      </c>
      <c r="I111" s="248"/>
    </row>
    <row r="112" spans="1:9" ht="15.75">
      <c r="A112" s="22" t="s">
        <v>44</v>
      </c>
      <c r="B112" s="26" t="s">
        <v>197</v>
      </c>
      <c r="C112" s="26" t="s">
        <v>45</v>
      </c>
      <c r="D112" s="26"/>
      <c r="E112" s="26"/>
      <c r="F112" s="26"/>
      <c r="G112" s="31"/>
      <c r="H112" s="244">
        <f>H115+H117</f>
        <v>-7178</v>
      </c>
      <c r="I112" s="245"/>
    </row>
    <row r="113" spans="1:9" ht="15.75">
      <c r="A113" s="18" t="s">
        <v>3</v>
      </c>
      <c r="B113" s="5" t="s">
        <v>197</v>
      </c>
      <c r="C113" s="5" t="s">
        <v>45</v>
      </c>
      <c r="D113" s="5" t="s">
        <v>49</v>
      </c>
      <c r="E113" s="5"/>
      <c r="F113" s="5"/>
      <c r="G113" s="4"/>
      <c r="H113" s="242">
        <f>H116+H114</f>
        <v>72822</v>
      </c>
      <c r="I113" s="46"/>
    </row>
    <row r="114" spans="1:9" ht="15.75">
      <c r="A114" s="18" t="s">
        <v>115</v>
      </c>
      <c r="B114" s="5" t="s">
        <v>197</v>
      </c>
      <c r="C114" s="5" t="s">
        <v>45</v>
      </c>
      <c r="D114" s="5" t="s">
        <v>49</v>
      </c>
      <c r="E114" s="5" t="s">
        <v>116</v>
      </c>
      <c r="F114" s="5"/>
      <c r="G114" s="4"/>
      <c r="H114" s="242">
        <f>H115</f>
        <v>-17000</v>
      </c>
      <c r="I114" s="46"/>
    </row>
    <row r="115" spans="1:9" ht="15.75">
      <c r="A115" s="18" t="s">
        <v>186</v>
      </c>
      <c r="B115" s="5" t="s">
        <v>197</v>
      </c>
      <c r="C115" s="5" t="s">
        <v>45</v>
      </c>
      <c r="D115" s="5" t="s">
        <v>49</v>
      </c>
      <c r="E115" s="5" t="s">
        <v>116</v>
      </c>
      <c r="F115" s="5" t="s">
        <v>117</v>
      </c>
      <c r="G115" s="4">
        <v>214</v>
      </c>
      <c r="H115" s="242">
        <f>-10000-7000</f>
        <v>-17000</v>
      </c>
      <c r="I115" s="46"/>
    </row>
    <row r="116" spans="1:9" ht="15.75">
      <c r="A116" s="18" t="s">
        <v>88</v>
      </c>
      <c r="B116" s="5" t="s">
        <v>197</v>
      </c>
      <c r="C116" s="5" t="s">
        <v>45</v>
      </c>
      <c r="D116" s="5" t="s">
        <v>49</v>
      </c>
      <c r="E116" s="5" t="s">
        <v>137</v>
      </c>
      <c r="F116" s="5"/>
      <c r="G116" s="4"/>
      <c r="H116" s="242">
        <f>H117+H121</f>
        <v>89822</v>
      </c>
      <c r="I116" s="46"/>
    </row>
    <row r="117" spans="1:9" ht="15.75">
      <c r="A117" s="18" t="s">
        <v>231</v>
      </c>
      <c r="B117" s="5" t="s">
        <v>197</v>
      </c>
      <c r="C117" s="5" t="s">
        <v>45</v>
      </c>
      <c r="D117" s="5" t="s">
        <v>49</v>
      </c>
      <c r="E117" s="5" t="s">
        <v>137</v>
      </c>
      <c r="F117" s="5" t="s">
        <v>14</v>
      </c>
      <c r="G117" s="4">
        <v>412</v>
      </c>
      <c r="H117" s="242">
        <f>9822</f>
        <v>9822</v>
      </c>
      <c r="I117" s="46"/>
    </row>
    <row r="118" spans="1:9" ht="15.75">
      <c r="A118" s="22" t="s">
        <v>6</v>
      </c>
      <c r="B118" s="26" t="s">
        <v>197</v>
      </c>
      <c r="C118" s="26" t="s">
        <v>51</v>
      </c>
      <c r="D118" s="26"/>
      <c r="E118" s="26"/>
      <c r="F118" s="26"/>
      <c r="G118" s="31"/>
      <c r="H118" s="244">
        <f>H121</f>
        <v>80000</v>
      </c>
      <c r="I118" s="245"/>
    </row>
    <row r="119" spans="1:9" ht="15.75">
      <c r="A119" s="18" t="s">
        <v>9</v>
      </c>
      <c r="B119" s="5" t="s">
        <v>197</v>
      </c>
      <c r="C119" s="5" t="s">
        <v>51</v>
      </c>
      <c r="D119" s="5" t="s">
        <v>55</v>
      </c>
      <c r="E119" s="5"/>
      <c r="F119" s="5"/>
      <c r="G119" s="4"/>
      <c r="H119" s="242">
        <v>80000</v>
      </c>
      <c r="I119" s="46"/>
    </row>
    <row r="120" spans="1:9" ht="15.75">
      <c r="A120" s="18" t="s">
        <v>115</v>
      </c>
      <c r="B120" s="5" t="s">
        <v>197</v>
      </c>
      <c r="C120" s="5" t="s">
        <v>51</v>
      </c>
      <c r="D120" s="5" t="s">
        <v>55</v>
      </c>
      <c r="E120" s="5" t="s">
        <v>116</v>
      </c>
      <c r="F120" s="5"/>
      <c r="G120" s="4"/>
      <c r="H120" s="242">
        <f>H121</f>
        <v>80000</v>
      </c>
      <c r="I120" s="46"/>
    </row>
    <row r="121" spans="1:9" ht="16.5" thickBot="1">
      <c r="A121" s="18" t="s">
        <v>200</v>
      </c>
      <c r="B121" s="5" t="s">
        <v>197</v>
      </c>
      <c r="C121" s="5" t="s">
        <v>51</v>
      </c>
      <c r="D121" s="5" t="s">
        <v>55</v>
      </c>
      <c r="E121" s="5" t="s">
        <v>116</v>
      </c>
      <c r="F121" s="5"/>
      <c r="G121" s="4">
        <v>214</v>
      </c>
      <c r="H121" s="242">
        <v>80000</v>
      </c>
      <c r="I121" s="46"/>
    </row>
    <row r="122" spans="1:9" ht="16.5" thickBot="1">
      <c r="A122" s="52" t="s">
        <v>198</v>
      </c>
      <c r="B122" s="53" t="s">
        <v>199</v>
      </c>
      <c r="C122" s="53"/>
      <c r="D122" s="53"/>
      <c r="E122" s="53"/>
      <c r="F122" s="53"/>
      <c r="G122" s="79"/>
      <c r="H122" s="247">
        <f>H123+H128+H133</f>
        <v>5523</v>
      </c>
      <c r="I122" s="248"/>
    </row>
    <row r="123" spans="1:9" ht="15.75">
      <c r="A123" s="257" t="s">
        <v>101</v>
      </c>
      <c r="B123" s="274" t="s">
        <v>199</v>
      </c>
      <c r="C123" s="274" t="s">
        <v>102</v>
      </c>
      <c r="D123" s="274"/>
      <c r="E123" s="274"/>
      <c r="F123" s="274"/>
      <c r="G123" s="64"/>
      <c r="H123" s="271">
        <f>H127</f>
        <v>-2500</v>
      </c>
      <c r="I123" s="275"/>
    </row>
    <row r="124" spans="1:9" ht="15.75">
      <c r="A124" s="57" t="s">
        <v>103</v>
      </c>
      <c r="B124" s="25" t="s">
        <v>199</v>
      </c>
      <c r="C124" s="59" t="s">
        <v>102</v>
      </c>
      <c r="D124" s="25" t="s">
        <v>104</v>
      </c>
      <c r="E124" s="25"/>
      <c r="F124" s="56"/>
      <c r="G124" s="58"/>
      <c r="H124" s="218">
        <f>H126</f>
        <v>-2500</v>
      </c>
      <c r="I124" s="245"/>
    </row>
    <row r="125" spans="1:9" ht="15.75">
      <c r="A125" s="254" t="s">
        <v>147</v>
      </c>
      <c r="B125" s="11"/>
      <c r="C125" s="10"/>
      <c r="D125" s="11"/>
      <c r="E125" s="11"/>
      <c r="F125" s="43"/>
      <c r="G125" s="15"/>
      <c r="H125" s="213"/>
      <c r="I125" s="46"/>
    </row>
    <row r="126" spans="1:9" ht="15.75">
      <c r="A126" s="254" t="s">
        <v>148</v>
      </c>
      <c r="B126" s="11" t="s">
        <v>199</v>
      </c>
      <c r="C126" s="10" t="s">
        <v>102</v>
      </c>
      <c r="D126" s="11" t="s">
        <v>104</v>
      </c>
      <c r="E126" s="11" t="s">
        <v>149</v>
      </c>
      <c r="F126" s="43"/>
      <c r="G126" s="15"/>
      <c r="H126" s="213">
        <f>H127</f>
        <v>-2500</v>
      </c>
      <c r="I126" s="46"/>
    </row>
    <row r="127" spans="1:9" ht="15.75">
      <c r="A127" s="16" t="s">
        <v>210</v>
      </c>
      <c r="B127" s="11" t="s">
        <v>199</v>
      </c>
      <c r="C127" s="10" t="s">
        <v>102</v>
      </c>
      <c r="D127" s="11" t="s">
        <v>104</v>
      </c>
      <c r="E127" s="11" t="s">
        <v>149</v>
      </c>
      <c r="F127" s="43"/>
      <c r="G127" s="15">
        <v>406</v>
      </c>
      <c r="H127" s="213">
        <f>-1500-1000</f>
        <v>-2500</v>
      </c>
      <c r="I127" s="46"/>
    </row>
    <row r="128" spans="1:9" ht="15.75">
      <c r="A128" s="22" t="s">
        <v>44</v>
      </c>
      <c r="B128" s="26" t="s">
        <v>199</v>
      </c>
      <c r="C128" s="26" t="s">
        <v>45</v>
      </c>
      <c r="D128" s="26"/>
      <c r="E128" s="26"/>
      <c r="F128" s="26"/>
      <c r="G128" s="31"/>
      <c r="H128" s="244">
        <f>H132</f>
        <v>8000</v>
      </c>
      <c r="I128" s="245"/>
    </row>
    <row r="129" spans="1:9" ht="15.75">
      <c r="A129" s="18" t="s">
        <v>3</v>
      </c>
      <c r="B129" s="5" t="s">
        <v>199</v>
      </c>
      <c r="C129" s="5" t="s">
        <v>45</v>
      </c>
      <c r="D129" s="5" t="s">
        <v>49</v>
      </c>
      <c r="E129" s="5"/>
      <c r="F129" s="5"/>
      <c r="G129" s="4"/>
      <c r="H129" s="242">
        <f>H130</f>
        <v>8000</v>
      </c>
      <c r="I129" s="46"/>
    </row>
    <row r="130" spans="1:9" ht="15.75">
      <c r="A130" s="18" t="s">
        <v>169</v>
      </c>
      <c r="B130" s="5" t="s">
        <v>199</v>
      </c>
      <c r="C130" s="5" t="s">
        <v>45</v>
      </c>
      <c r="D130" s="5" t="s">
        <v>49</v>
      </c>
      <c r="E130" s="5" t="s">
        <v>137</v>
      </c>
      <c r="F130" s="5"/>
      <c r="G130" s="4"/>
      <c r="H130" s="242">
        <f>H132</f>
        <v>8000</v>
      </c>
      <c r="I130" s="46"/>
    </row>
    <row r="131" spans="1:9" ht="15.75">
      <c r="A131" s="18" t="s">
        <v>105</v>
      </c>
      <c r="B131" s="5"/>
      <c r="C131" s="5"/>
      <c r="D131" s="5"/>
      <c r="E131" s="5"/>
      <c r="F131" s="5"/>
      <c r="G131" s="4"/>
      <c r="H131" s="242"/>
      <c r="I131" s="46"/>
    </row>
    <row r="132" spans="1:9" ht="15.75">
      <c r="A132" s="18" t="s">
        <v>106</v>
      </c>
      <c r="B132" s="5" t="s">
        <v>199</v>
      </c>
      <c r="C132" s="5" t="s">
        <v>45</v>
      </c>
      <c r="D132" s="5" t="s">
        <v>49</v>
      </c>
      <c r="E132" s="5" t="s">
        <v>137</v>
      </c>
      <c r="F132" s="5" t="s">
        <v>14</v>
      </c>
      <c r="G132" s="4">
        <v>412</v>
      </c>
      <c r="H132" s="242">
        <v>8000</v>
      </c>
      <c r="I132" s="46"/>
    </row>
    <row r="133" spans="1:9" ht="15.75">
      <c r="A133" s="57" t="s">
        <v>76</v>
      </c>
      <c r="B133" s="25" t="s">
        <v>199</v>
      </c>
      <c r="C133" s="59" t="s">
        <v>77</v>
      </c>
      <c r="D133" s="25"/>
      <c r="E133" s="25"/>
      <c r="F133" s="56"/>
      <c r="G133" s="58"/>
      <c r="H133" s="242">
        <f>H136</f>
        <v>23</v>
      </c>
      <c r="I133" s="46"/>
    </row>
    <row r="134" spans="1:9" ht="15.75">
      <c r="A134" s="18" t="s">
        <v>15</v>
      </c>
      <c r="B134" s="5" t="s">
        <v>199</v>
      </c>
      <c r="C134" s="12" t="s">
        <v>77</v>
      </c>
      <c r="D134" s="5" t="s">
        <v>78</v>
      </c>
      <c r="E134" s="5"/>
      <c r="F134" s="40"/>
      <c r="G134" s="4"/>
      <c r="H134" s="242">
        <f>H135</f>
        <v>23</v>
      </c>
      <c r="I134" s="46"/>
    </row>
    <row r="135" spans="1:9" ht="15.75">
      <c r="A135" s="18" t="s">
        <v>79</v>
      </c>
      <c r="B135" s="5" t="s">
        <v>199</v>
      </c>
      <c r="C135" s="5" t="s">
        <v>77</v>
      </c>
      <c r="D135" s="5" t="s">
        <v>78</v>
      </c>
      <c r="E135" s="5" t="s">
        <v>80</v>
      </c>
      <c r="F135" s="5"/>
      <c r="G135" s="4"/>
      <c r="H135" s="242">
        <f>H136</f>
        <v>23</v>
      </c>
      <c r="I135" s="46"/>
    </row>
    <row r="136" spans="1:9" ht="16.5" thickBot="1">
      <c r="A136" s="262" t="s">
        <v>54</v>
      </c>
      <c r="B136" s="276" t="s">
        <v>199</v>
      </c>
      <c r="C136" s="277" t="s">
        <v>77</v>
      </c>
      <c r="D136" s="276" t="s">
        <v>78</v>
      </c>
      <c r="E136" s="276" t="s">
        <v>80</v>
      </c>
      <c r="F136" s="158"/>
      <c r="G136" s="278">
        <v>327</v>
      </c>
      <c r="H136" s="279">
        <v>23</v>
      </c>
      <c r="I136" s="256"/>
    </row>
    <row r="137" spans="1:9" ht="16.5" thickBot="1">
      <c r="A137" s="250" t="s">
        <v>118</v>
      </c>
      <c r="B137" s="14"/>
      <c r="C137" s="14"/>
      <c r="D137" s="14"/>
      <c r="E137" s="14"/>
      <c r="F137" s="14"/>
      <c r="G137" s="13"/>
      <c r="H137" s="216">
        <f>H11+H35+H48+H74+H81+H89+H99+H104+H111+H122</f>
        <v>84507</v>
      </c>
      <c r="I137" s="251">
        <f>I11+I35+I74</f>
        <v>1352</v>
      </c>
    </row>
    <row r="138" spans="1:9" ht="15.75">
      <c r="A138" s="257" t="s">
        <v>119</v>
      </c>
      <c r="B138" s="21"/>
      <c r="C138" s="21"/>
      <c r="D138" s="21"/>
      <c r="E138" s="21"/>
      <c r="F138" s="21"/>
      <c r="G138" s="82"/>
      <c r="H138" s="221"/>
      <c r="I138" s="46"/>
    </row>
    <row r="139" spans="1:9" ht="15.75">
      <c r="A139" s="22" t="s">
        <v>120</v>
      </c>
      <c r="B139" s="5"/>
      <c r="C139" s="5"/>
      <c r="D139" s="5"/>
      <c r="E139" s="5"/>
      <c r="F139" s="5"/>
      <c r="G139" s="4"/>
      <c r="H139" s="211"/>
      <c r="I139" s="46"/>
    </row>
    <row r="140" spans="1:9" ht="15.75">
      <c r="A140" s="22" t="s">
        <v>121</v>
      </c>
      <c r="B140" s="5"/>
      <c r="C140" s="5"/>
      <c r="D140" s="5"/>
      <c r="E140" s="5"/>
      <c r="F140" s="5"/>
      <c r="G140" s="4"/>
      <c r="H140" s="211"/>
      <c r="I140" s="46"/>
    </row>
    <row r="141" spans="1:9" ht="16.5" thickBot="1">
      <c r="A141" s="253" t="s">
        <v>122</v>
      </c>
      <c r="B141" s="9"/>
      <c r="C141" s="9"/>
      <c r="D141" s="9"/>
      <c r="E141" s="9"/>
      <c r="F141" s="9"/>
      <c r="G141" s="6"/>
      <c r="H141" s="215"/>
      <c r="I141" s="169"/>
    </row>
    <row r="142" spans="1:9" ht="16.5" thickBot="1">
      <c r="A142" s="52" t="s">
        <v>212</v>
      </c>
      <c r="B142" s="53" t="s">
        <v>84</v>
      </c>
      <c r="C142" s="53" t="s">
        <v>22</v>
      </c>
      <c r="D142" s="53"/>
      <c r="E142" s="53"/>
      <c r="F142" s="53"/>
      <c r="G142" s="53"/>
      <c r="H142" s="269">
        <f>H143</f>
        <v>291</v>
      </c>
      <c r="I142" s="241">
        <v>0</v>
      </c>
    </row>
    <row r="143" spans="1:9" ht="15.75">
      <c r="A143" s="280" t="s">
        <v>17</v>
      </c>
      <c r="B143" s="21" t="s">
        <v>84</v>
      </c>
      <c r="C143" s="21" t="s">
        <v>22</v>
      </c>
      <c r="D143" s="21" t="s">
        <v>29</v>
      </c>
      <c r="E143" s="21"/>
      <c r="F143" s="21"/>
      <c r="G143" s="21"/>
      <c r="H143" s="281">
        <f>H145</f>
        <v>291</v>
      </c>
      <c r="I143" s="238"/>
    </row>
    <row r="144" spans="1:9" ht="15.75">
      <c r="A144" s="18" t="s">
        <v>17</v>
      </c>
      <c r="B144" s="5" t="s">
        <v>84</v>
      </c>
      <c r="C144" s="9" t="s">
        <v>22</v>
      </c>
      <c r="D144" s="9" t="s">
        <v>29</v>
      </c>
      <c r="E144" s="9" t="s">
        <v>30</v>
      </c>
      <c r="F144" s="41"/>
      <c r="G144" s="9"/>
      <c r="H144" s="215">
        <f>H145</f>
        <v>291</v>
      </c>
      <c r="I144" s="169"/>
    </row>
    <row r="145" spans="1:9" ht="16.5" thickBot="1">
      <c r="A145" s="23" t="s">
        <v>100</v>
      </c>
      <c r="B145" s="24" t="s">
        <v>84</v>
      </c>
      <c r="C145" s="9" t="s">
        <v>22</v>
      </c>
      <c r="D145" s="9" t="s">
        <v>29</v>
      </c>
      <c r="E145" s="9" t="s">
        <v>30</v>
      </c>
      <c r="F145" s="41"/>
      <c r="G145" s="78" t="s">
        <v>31</v>
      </c>
      <c r="H145" s="215">
        <f>274+17</f>
        <v>291</v>
      </c>
      <c r="I145" s="169"/>
    </row>
    <row r="146" spans="1:9" ht="16.5" thickBot="1">
      <c r="A146" s="52" t="s">
        <v>123</v>
      </c>
      <c r="B146" s="53"/>
      <c r="C146" s="53"/>
      <c r="D146" s="53"/>
      <c r="E146" s="53"/>
      <c r="F146" s="53"/>
      <c r="G146" s="79"/>
      <c r="H146" s="216">
        <f>H137+H142</f>
        <v>84798</v>
      </c>
      <c r="I146" s="251">
        <f>I137+I142</f>
        <v>1352</v>
      </c>
    </row>
  </sheetData>
  <mergeCells count="6">
    <mergeCell ref="A7:I7"/>
    <mergeCell ref="B1:I1"/>
    <mergeCell ref="B2:I2"/>
    <mergeCell ref="B3:I3"/>
    <mergeCell ref="B4:I4"/>
    <mergeCell ref="B5:I5"/>
  </mergeCells>
  <printOptions horizontalCentered="1"/>
  <pageMargins left="0.3937007874015748" right="0.2755905511811024" top="0.31496062992125984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8" sqref="K8"/>
    </sheetView>
  </sheetViews>
  <sheetFormatPr defaultColWidth="8.796875" defaultRowHeight="15"/>
  <cols>
    <col min="1" max="1" width="5.09765625" style="0" customWidth="1"/>
    <col min="6" max="6" width="11" style="0" customWidth="1"/>
    <col min="7" max="7" width="10.69921875" style="0" customWidth="1"/>
    <col min="8" max="8" width="10.09765625" style="0" customWidth="1"/>
  </cols>
  <sheetData>
    <row r="1" spans="5:8" ht="15.75">
      <c r="E1" s="317" t="s">
        <v>224</v>
      </c>
      <c r="F1" s="317"/>
      <c r="G1" s="317"/>
      <c r="H1" s="317"/>
    </row>
    <row r="2" spans="5:8" ht="15.75">
      <c r="E2" s="317" t="s">
        <v>214</v>
      </c>
      <c r="F2" s="317"/>
      <c r="G2" s="317"/>
      <c r="H2" s="317"/>
    </row>
    <row r="3" spans="5:8" ht="15.75">
      <c r="E3" s="317" t="s">
        <v>228</v>
      </c>
      <c r="F3" s="317"/>
      <c r="G3" s="317"/>
      <c r="H3" s="317"/>
    </row>
    <row r="4" spans="5:8" ht="15.75">
      <c r="E4" s="317" t="s">
        <v>225</v>
      </c>
      <c r="F4" s="317"/>
      <c r="G4" s="317"/>
      <c r="H4" s="317"/>
    </row>
    <row r="5" spans="5:8" ht="15.75">
      <c r="E5" s="317" t="s">
        <v>216</v>
      </c>
      <c r="F5" s="317"/>
      <c r="G5" s="317"/>
      <c r="H5" s="317"/>
    </row>
    <row r="6" spans="5:8" ht="15.75">
      <c r="E6" s="303"/>
      <c r="F6" s="303"/>
      <c r="G6" s="303"/>
      <c r="H6" s="303"/>
    </row>
    <row r="7" spans="5:8" ht="15.75">
      <c r="E7" s="303"/>
      <c r="F7" s="303"/>
      <c r="G7" s="303"/>
      <c r="H7" s="303"/>
    </row>
    <row r="8" spans="1:9" ht="15.75">
      <c r="A8" s="319"/>
      <c r="B8" s="318" t="s">
        <v>184</v>
      </c>
      <c r="C8" s="318"/>
      <c r="D8" s="318"/>
      <c r="E8" s="318"/>
      <c r="F8" s="318"/>
      <c r="G8" s="318"/>
      <c r="H8" s="318"/>
      <c r="I8" s="302"/>
    </row>
    <row r="9" spans="1:8" ht="15.75">
      <c r="A9" s="319"/>
      <c r="B9" s="306" t="s">
        <v>185</v>
      </c>
      <c r="C9" s="306"/>
      <c r="D9" s="306"/>
      <c r="E9" s="306"/>
      <c r="F9" s="306"/>
      <c r="G9" s="306"/>
      <c r="H9" s="306"/>
    </row>
    <row r="10" spans="1:8" ht="15.75">
      <c r="A10" s="319"/>
      <c r="B10" s="319"/>
      <c r="C10" s="319"/>
      <c r="D10" s="319"/>
      <c r="E10" s="319"/>
      <c r="F10" s="319"/>
      <c r="G10" s="319"/>
      <c r="H10" s="319"/>
    </row>
    <row r="11" ht="16.5" thickBot="1"/>
    <row r="12" spans="2:8" ht="16.5" thickBot="1">
      <c r="B12" s="137"/>
      <c r="C12" s="138"/>
      <c r="D12" s="138"/>
      <c r="E12" s="138"/>
      <c r="F12" s="138"/>
      <c r="G12" s="39"/>
      <c r="H12" s="139" t="s">
        <v>126</v>
      </c>
    </row>
    <row r="13" spans="2:8" ht="15.75">
      <c r="B13" s="140"/>
      <c r="C13" s="141" t="s">
        <v>0</v>
      </c>
      <c r="D13" s="141"/>
      <c r="E13" s="141"/>
      <c r="F13" s="141"/>
      <c r="G13" s="44" t="s">
        <v>95</v>
      </c>
      <c r="H13" s="142" t="s">
        <v>135</v>
      </c>
    </row>
    <row r="14" spans="2:8" ht="16.5" thickBot="1">
      <c r="B14" s="143"/>
      <c r="C14" s="144"/>
      <c r="D14" s="144"/>
      <c r="E14" s="144"/>
      <c r="F14" s="144"/>
      <c r="G14" s="85"/>
      <c r="H14" s="145"/>
    </row>
    <row r="15" spans="2:8" ht="16.5" thickBot="1">
      <c r="B15" s="146" t="s">
        <v>109</v>
      </c>
      <c r="C15" s="103"/>
      <c r="D15" s="103"/>
      <c r="E15" s="103"/>
      <c r="F15" s="139"/>
      <c r="G15" s="139">
        <f>'Прилож № 4'!H70</f>
        <v>-45</v>
      </c>
      <c r="H15" s="86">
        <v>-41</v>
      </c>
    </row>
    <row r="16" spans="2:8" ht="15.75">
      <c r="B16" s="304" t="s">
        <v>144</v>
      </c>
      <c r="C16" s="305"/>
      <c r="D16" s="305"/>
      <c r="E16" s="305"/>
      <c r="F16" s="305"/>
      <c r="G16" s="137">
        <f>'Прилож № 4'!H85</f>
        <v>131</v>
      </c>
      <c r="H16" s="39">
        <v>103.8</v>
      </c>
    </row>
    <row r="17" spans="2:8" ht="15.75">
      <c r="B17" s="309" t="s">
        <v>145</v>
      </c>
      <c r="C17" s="310"/>
      <c r="D17" s="310"/>
      <c r="E17" s="310"/>
      <c r="F17" s="311"/>
      <c r="G17" s="140"/>
      <c r="H17" s="44"/>
    </row>
    <row r="18" spans="2:8" ht="16.5" thickBot="1">
      <c r="B18" s="312" t="s">
        <v>146</v>
      </c>
      <c r="C18" s="313"/>
      <c r="D18" s="313"/>
      <c r="E18" s="313"/>
      <c r="F18" s="314"/>
      <c r="G18" s="143"/>
      <c r="H18" s="85"/>
    </row>
    <row r="19" spans="2:8" ht="16.5" thickBot="1">
      <c r="B19" s="143" t="s">
        <v>136</v>
      </c>
      <c r="C19" s="144"/>
      <c r="D19" s="144"/>
      <c r="E19" s="144"/>
      <c r="F19" s="145"/>
      <c r="G19" s="152">
        <f>G15+G16</f>
        <v>86</v>
      </c>
      <c r="H19" s="153">
        <f>H15+H16</f>
        <v>62.8</v>
      </c>
    </row>
  </sheetData>
  <mergeCells count="8">
    <mergeCell ref="B17:F17"/>
    <mergeCell ref="B18:F18"/>
    <mergeCell ref="B9:H9"/>
    <mergeCell ref="E1:H1"/>
    <mergeCell ref="E2:H2"/>
    <mergeCell ref="E3:H3"/>
    <mergeCell ref="E4:H4"/>
    <mergeCell ref="E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2006-11-15T12:53:25Z</cp:lastPrinted>
  <dcterms:created xsi:type="dcterms:W3CDTF">2002-11-11T07:39:40Z</dcterms:created>
  <dcterms:modified xsi:type="dcterms:W3CDTF">2006-11-15T12:53:43Z</dcterms:modified>
  <cp:category/>
  <cp:version/>
  <cp:contentType/>
  <cp:contentStatus/>
</cp:coreProperties>
</file>