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2" sheetId="1" r:id="rId1"/>
    <sheet name="Прилож №3" sheetId="2" r:id="rId2"/>
    <sheet name="Прилож № 4" sheetId="3" r:id="rId3"/>
    <sheet name="Прилож №5" sheetId="4" r:id="rId4"/>
  </sheets>
  <definedNames/>
  <calcPr fullCalcOnLoad="1"/>
</workbook>
</file>

<file path=xl/sharedStrings.xml><?xml version="1.0" encoding="utf-8"?>
<sst xmlns="http://schemas.openxmlformats.org/spreadsheetml/2006/main" count="1137" uniqueCount="246">
  <si>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</si>
  <si>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</si>
  <si>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</si>
  <si>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</si>
  <si>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</si>
  <si>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</si>
  <si>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</si>
  <si>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</si>
  <si>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</si>
  <si>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</si>
  <si>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260</t>
  </si>
  <si>
    <t>262</t>
  </si>
  <si>
    <t>264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</si>
  <si>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</si>
  <si>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</si>
  <si>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</si>
  <si>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</si>
  <si>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</si>
  <si>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</si>
  <si>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</si>
  <si>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</si>
  <si>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</si>
  <si>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</si>
  <si>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</si>
  <si>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</si>
  <si>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Функционирование  Правительства Российской Федерации,</t>
  </si>
  <si>
    <t xml:space="preserve"> высших органов исполнительной власти субъектов</t>
  </si>
  <si>
    <t xml:space="preserve"> Российской  Федерации, местных  администраций</t>
  </si>
  <si>
    <t>0104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</si>
  <si>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</si>
  <si>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</si>
  <si>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</si>
  <si>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</si>
  <si>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</si>
  <si>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</si>
  <si>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</si>
  <si>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</si>
  <si>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</si>
  <si>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</si>
  <si>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</si>
  <si>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Мероприятия по благоустройству городских и сельских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</si>
  <si>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</si>
  <si>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</si>
  <si>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</si>
  <si>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</si>
  <si>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</si>
  <si>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Школы-детские сады,школы начальные,неполные средние</t>
  </si>
  <si>
    <t>и средние</t>
  </si>
  <si>
    <t>421 00 00</t>
  </si>
  <si>
    <t>Молодежная политика и оздоровление детей</t>
  </si>
  <si>
    <t>0707</t>
  </si>
  <si>
    <t>Мероприятия по организации оздоровительной компании</t>
  </si>
  <si>
    <t>детей и подростков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</si>
  <si>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</si>
  <si>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</si>
  <si>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</si>
  <si>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</si>
  <si>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</si>
  <si>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</si>
  <si>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</si>
  <si>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Культура,кинематография и средства</t>
  </si>
  <si>
    <t>масовой информации</t>
  </si>
  <si>
    <t>Культура</t>
  </si>
  <si>
    <t>0801</t>
  </si>
  <si>
    <t xml:space="preserve">Дворцы и  дома культуры, другие учреждения культуры </t>
  </si>
  <si>
    <t>и средств массовой информации</t>
  </si>
  <si>
    <t>440 00 00</t>
  </si>
  <si>
    <t>0800</t>
  </si>
  <si>
    <t>441 00 00</t>
  </si>
  <si>
    <t>442 00 00</t>
  </si>
  <si>
    <t>Мероприятия в сфере культуры, кинематографии и средств</t>
  </si>
  <si>
    <t>массовой информации</t>
  </si>
  <si>
    <t>450 00 00</t>
  </si>
  <si>
    <t>Учебно-методические кабинеты,центральные бухгалтерии,</t>
  </si>
  <si>
    <t xml:space="preserve"> группы хозяйственного обслуживания, учебные фильмотеки</t>
  </si>
  <si>
    <t>452 00 00</t>
  </si>
  <si>
    <t>группы хозяйственного обслуживания, учебные фильмотеки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</si>
  <si>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</si>
  <si>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</si>
  <si>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</si>
  <si>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</si>
  <si>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</si>
  <si>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1000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</si>
  <si>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</si>
  <si>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</si>
  <si>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</si>
  <si>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</si>
  <si>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</si>
  <si>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</si>
  <si>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</si>
  <si>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</si>
  <si>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</si>
  <si>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</si>
  <si>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</si>
  <si>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</si>
  <si>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Воинские формирования( органы, подразделения)</t>
  </si>
  <si>
    <t>202 00 00</t>
  </si>
  <si>
    <t>Гражданский персонал</t>
  </si>
  <si>
    <t>240</t>
  </si>
  <si>
    <t>197</t>
  </si>
  <si>
    <t>Поддержка коммунального хозяйства</t>
  </si>
  <si>
    <t>поселений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</si>
  <si>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</si>
  <si>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</si>
  <si>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</si>
  <si>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</si>
  <si>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</si>
  <si>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</si>
  <si>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</si>
  <si>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</si>
  <si>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</si>
  <si>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</si>
  <si>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</si>
  <si>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0400</t>
  </si>
  <si>
    <t>Другие вопросы в области национальной экономики</t>
  </si>
  <si>
    <t>0411</t>
  </si>
  <si>
    <t>Мероприятия по благоустройству городских и</t>
  </si>
  <si>
    <t>сельских поселений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</si>
  <si>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</si>
  <si>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</si>
  <si>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</si>
  <si>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</si>
  <si>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</si>
  <si>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</si>
  <si>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</si>
  <si>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 xml:space="preserve">Муниципальное учреждение здравоохранения </t>
  </si>
  <si>
    <t xml:space="preserve">                        "ДЦГБ"</t>
  </si>
  <si>
    <t>и делам молодежи</t>
  </si>
  <si>
    <t>Непрограммные инвестиции в основные фонды</t>
  </si>
  <si>
    <t>102 00 00</t>
  </si>
  <si>
    <t>214</t>
  </si>
  <si>
    <t>ИТОГО РАСХОДОВ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</si>
  <si>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</si>
  <si>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</si>
  <si>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</si>
  <si>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</si>
  <si>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</si>
  <si>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</si>
  <si>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</si>
  <si>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</si>
  <si>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>Функционирование  Правительства Российской Федерации</t>
  </si>
  <si>
    <t>Российской Федерации, местных администраций</t>
  </si>
  <si>
    <t xml:space="preserve">            в том числе</t>
  </si>
  <si>
    <t xml:space="preserve">                      ВСЕГО</t>
  </si>
  <si>
    <t>ФОТ</t>
  </si>
  <si>
    <t xml:space="preserve">                                 Итого</t>
  </si>
  <si>
    <t>351 00 00</t>
  </si>
  <si>
    <t>ООО "Управляющая компания</t>
  </si>
  <si>
    <t xml:space="preserve">                 " ЖилКомСервис"</t>
  </si>
  <si>
    <t>Управление администрации города по работе в</t>
  </si>
  <si>
    <t>микрорайонах Шереметьевский,Хлебниково,Павельцево</t>
  </si>
  <si>
    <t xml:space="preserve"> Комитет по управлению имуществом </t>
  </si>
  <si>
    <t>г. Долгопрудный</t>
  </si>
  <si>
    <t xml:space="preserve">Пенсии </t>
  </si>
  <si>
    <t>490 00 00</t>
  </si>
  <si>
    <t>Доплаты к пенсиям государственных служащих субъектов</t>
  </si>
  <si>
    <t>Российской  Федерации и  муниципальных служащих</t>
  </si>
  <si>
    <t>Детские дома</t>
  </si>
  <si>
    <t>424 00 00</t>
  </si>
  <si>
    <t xml:space="preserve">Комитет по физической культуре, спорту,туризму </t>
  </si>
  <si>
    <t>Субсидии</t>
  </si>
  <si>
    <t>410</t>
  </si>
  <si>
    <t>Мероприятия в области жилищного хозяйства по</t>
  </si>
  <si>
    <t>453</t>
  </si>
  <si>
    <t>Руководство и управление в сфере установленных функций</t>
  </si>
  <si>
    <t>межшкольные учебно-производственные комбинаты ,</t>
  </si>
  <si>
    <t>логопедические пункты</t>
  </si>
  <si>
    <t>Учебно-методические кабинеты, централизованные  бухгалтерии,</t>
  </si>
  <si>
    <t>Пенсии</t>
  </si>
  <si>
    <t>714</t>
  </si>
  <si>
    <t>Доплаты к пенсиям государственных служащих субъектов РФ и</t>
  </si>
  <si>
    <t>муниципальных служащих</t>
  </si>
  <si>
    <t>001</t>
  </si>
  <si>
    <t>Поддержка  жилищного хозяйства</t>
  </si>
  <si>
    <t>Мероприятия в области жилищного хозяйства по строитель-</t>
  </si>
  <si>
    <t>ству, реконструкции, приобретению жилых домов</t>
  </si>
  <si>
    <t>Поддержка  коммунального хозяйства</t>
  </si>
  <si>
    <t>Государственная поддержка в сфере культуры, кине-</t>
  </si>
  <si>
    <t>матографии и средств массовой информации</t>
  </si>
  <si>
    <t>006</t>
  </si>
  <si>
    <t>007</t>
  </si>
  <si>
    <t>009</t>
  </si>
  <si>
    <t>Мероприятия в области  жилищного хозяйства по строи-</t>
  </si>
  <si>
    <t>тельству, реконструкции и приобретению жилых домов</t>
  </si>
  <si>
    <t xml:space="preserve"> по разделам и подразделам функциональной классификации расходов бюджетов Российской  Федерации</t>
  </si>
  <si>
    <t>строительству, реконструкции, приобретению жилых домов</t>
  </si>
  <si>
    <t>Расходы  бюджета  города на 2006 год по разделам, подразделам, целевым статьям</t>
  </si>
  <si>
    <t xml:space="preserve"> и видам расходов функциональной классификации расходов бюджетов Российской Федерации</t>
  </si>
  <si>
    <t>местного самоуправления, управлений и комитетов</t>
  </si>
  <si>
    <t>Строительство объектов общегражданского назначения</t>
  </si>
  <si>
    <t>Приложение № 5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</si>
  <si>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</si>
  <si>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</si>
  <si>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</si>
  <si>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</si>
  <si>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</si>
  <si>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Оказание социальной помощи</t>
  </si>
  <si>
    <t>483</t>
  </si>
  <si>
    <t>Охрана окружающей среды (фонд "Экология")</t>
  </si>
  <si>
    <t>0602</t>
  </si>
  <si>
    <t>Состояние окружающей среды и природопользования</t>
  </si>
  <si>
    <t>410 00 00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</si>
  <si>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</si>
  <si>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</si>
  <si>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</si>
  <si>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</si>
  <si>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</si>
  <si>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011</t>
  </si>
  <si>
    <t>Мероприятия по благоустройству городских и сельских поселений</t>
  </si>
  <si>
    <t>Мероприятия в области  строительства, архитектуры и градостроительства</t>
  </si>
  <si>
    <t>338 00 00</t>
  </si>
  <si>
    <t>Мероприятия в области застройки территорий</t>
  </si>
  <si>
    <t>Строительство объектов общегражданского  назначения</t>
  </si>
  <si>
    <t>Социальное обеспечение населения</t>
  </si>
  <si>
    <t>1003</t>
  </si>
  <si>
    <t>Телевидение и радиовещание</t>
  </si>
  <si>
    <t>0803</t>
  </si>
  <si>
    <t>МУ "Телерадиокомпания Долгопрудный"</t>
  </si>
  <si>
    <t>013</t>
  </si>
  <si>
    <t>Функционирование  высшего должностного лица</t>
  </si>
  <si>
    <t>субъекта Российской Федерации и органа местного</t>
  </si>
  <si>
    <t>самоуправления</t>
  </si>
  <si>
    <t>0102</t>
  </si>
  <si>
    <t>Глава муниципального образования</t>
  </si>
  <si>
    <t>к НРСД от 26.12.2005 г. №  80-нр</t>
  </si>
  <si>
    <t>Мероприятия в области коммунальногоо хозяйства по развитию</t>
  </si>
  <si>
    <t>2600,0</t>
  </si>
  <si>
    <t>405</t>
  </si>
  <si>
    <t>13,6</t>
  </si>
  <si>
    <t xml:space="preserve">Приложение №2 </t>
  </si>
  <si>
    <t>к решению Совета депутатов</t>
  </si>
  <si>
    <t>Приложение № 2</t>
  </si>
  <si>
    <t xml:space="preserve">Текущие и капитальные расходы  бюджета  города на 2006 год                                 </t>
  </si>
  <si>
    <t xml:space="preserve">Приложение №3  </t>
  </si>
  <si>
    <t xml:space="preserve">к решению Совета депутатов </t>
  </si>
  <si>
    <t>Приложение №  3</t>
  </si>
  <si>
    <t>к НРСД от  26.12.2005 г. № 80-нр</t>
  </si>
  <si>
    <t xml:space="preserve">Приложение №4 </t>
  </si>
  <si>
    <t>Приложение № 4</t>
  </si>
  <si>
    <t>к НРСД  от 26.12.2005г. № 80-нр</t>
  </si>
  <si>
    <t>Ведомственная структура расходов  бюджета города на 2006 г.</t>
  </si>
  <si>
    <t>Приложение №5</t>
  </si>
  <si>
    <t>к НРСД от 26.12.2005 г. №80-нр</t>
  </si>
  <si>
    <t xml:space="preserve">Распределение ассигнований на 2006 год на содержание органов                       </t>
  </si>
  <si>
    <t>от 28.06.06г №49-нр</t>
  </si>
  <si>
    <t>от 28.06.06г. №49-нр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</si>
</sst>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9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3" xfId="0" applyFont="1" applyBorder="1" applyAlignment="1">
      <alignment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3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6" fillId="0" borderId="30" xfId="0" applyFont="1" applyBorder="1" applyAlignment="1">
      <alignment/>
    </xf>
    <xf numFmtId="49" fontId="2" fillId="0" borderId="31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0" fontId="0" fillId="0" borderId="19" xfId="0" applyBorder="1" applyAlignment="1">
      <alignment/>
    </xf>
    <xf numFmtId="49" fontId="0" fillId="0" borderId="17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44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6" xfId="0" applyFont="1" applyBorder="1" applyAlignment="1">
      <alignment/>
    </xf>
    <xf numFmtId="49" fontId="1" fillId="0" borderId="26" xfId="0" applyNumberFormat="1" applyFont="1" applyBorder="1" applyAlignment="1">
      <alignment/>
    </xf>
    <xf numFmtId="0" fontId="0" fillId="0" borderId="43" xfId="0" applyBorder="1" applyAlignment="1">
      <alignment/>
    </xf>
    <xf numFmtId="49" fontId="1" fillId="0" borderId="38" xfId="0" applyNumberFormat="1" applyFont="1" applyBorder="1" applyAlignment="1">
      <alignment/>
    </xf>
    <xf numFmtId="0" fontId="4" fillId="0" borderId="26" xfId="0" applyFont="1" applyBorder="1" applyAlignment="1">
      <alignment/>
    </xf>
    <xf numFmtId="49" fontId="2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2" fillId="0" borderId="49" xfId="0" applyNumberFormat="1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50" xfId="0" applyNumberFormat="1" applyFont="1" applyBorder="1" applyAlignment="1">
      <alignment/>
    </xf>
    <xf numFmtId="49" fontId="1" fillId="0" borderId="51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0" fontId="6" fillId="0" borderId="52" xfId="0" applyFont="1" applyBorder="1" applyAlignment="1">
      <alignment/>
    </xf>
    <xf numFmtId="49" fontId="3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49" fontId="3" fillId="0" borderId="49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0" fontId="3" fillId="0" borderId="52" xfId="0" applyFont="1" applyBorder="1" applyAlignment="1">
      <alignment/>
    </xf>
    <xf numFmtId="49" fontId="1" fillId="0" borderId="47" xfId="0" applyNumberFormat="1" applyFont="1" applyBorder="1" applyAlignment="1">
      <alignment/>
    </xf>
    <xf numFmtId="0" fontId="3" fillId="0" borderId="55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18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7" fillId="0" borderId="50" xfId="0" applyNumberFormat="1" applyFont="1" applyBorder="1" applyAlignment="1">
      <alignment/>
    </xf>
    <xf numFmtId="164" fontId="7" fillId="0" borderId="47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0" fillId="0" borderId="26" xfId="0" applyBorder="1" applyAlignment="1">
      <alignment/>
    </xf>
    <xf numFmtId="164" fontId="0" fillId="0" borderId="50" xfId="0" applyNumberFormat="1" applyBorder="1" applyAlignment="1">
      <alignment/>
    </xf>
    <xf numFmtId="49" fontId="3" fillId="0" borderId="5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19" xfId="0" applyNumberFormat="1" applyBorder="1" applyAlignment="1">
      <alignment/>
    </xf>
    <xf numFmtId="49" fontId="6" fillId="0" borderId="53" xfId="0" applyNumberFormat="1" applyFont="1" applyBorder="1" applyAlignment="1">
      <alignment/>
    </xf>
    <xf numFmtId="164" fontId="3" fillId="0" borderId="50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49" fontId="1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3" fillId="0" borderId="52" xfId="0" applyNumberFormat="1" applyFont="1" applyBorder="1" applyAlignment="1">
      <alignment/>
    </xf>
    <xf numFmtId="49" fontId="3" fillId="0" borderId="45" xfId="0" applyNumberFormat="1" applyFont="1" applyBorder="1" applyAlignment="1">
      <alignment/>
    </xf>
    <xf numFmtId="0" fontId="1" fillId="0" borderId="63" xfId="0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64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7" fillId="0" borderId="50" xfId="0" applyFont="1" applyBorder="1" applyAlignment="1">
      <alignment/>
    </xf>
    <xf numFmtId="0" fontId="1" fillId="0" borderId="65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7" fillId="0" borderId="54" xfId="0" applyNumberFormat="1" applyFont="1" applyBorder="1" applyAlignment="1">
      <alignment/>
    </xf>
    <xf numFmtId="0" fontId="1" fillId="0" borderId="66" xfId="0" applyNumberFormat="1" applyFont="1" applyBorder="1" applyAlignment="1">
      <alignment/>
    </xf>
    <xf numFmtId="0" fontId="1" fillId="0" borderId="67" xfId="0" applyNumberFormat="1" applyFont="1" applyBorder="1" applyAlignment="1">
      <alignment/>
    </xf>
    <xf numFmtId="0" fontId="1" fillId="0" borderId="68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71" xfId="0" applyNumberFormat="1" applyBorder="1" applyAlignment="1">
      <alignment/>
    </xf>
    <xf numFmtId="0" fontId="3" fillId="0" borderId="46" xfId="0" applyNumberFormat="1" applyFont="1" applyBorder="1" applyAlignment="1">
      <alignment/>
    </xf>
    <xf numFmtId="0" fontId="0" fillId="0" borderId="72" xfId="0" applyNumberFormat="1" applyBorder="1" applyAlignment="1">
      <alignment/>
    </xf>
    <xf numFmtId="0" fontId="0" fillId="0" borderId="73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6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7" fillId="0" borderId="49" xfId="0" applyNumberFormat="1" applyFont="1" applyBorder="1" applyAlignment="1">
      <alignment/>
    </xf>
    <xf numFmtId="49" fontId="3" fillId="0" borderId="66" xfId="0" applyNumberFormat="1" applyFont="1" applyBorder="1" applyAlignment="1">
      <alignment/>
    </xf>
    <xf numFmtId="49" fontId="1" fillId="0" borderId="66" xfId="0" applyNumberFormat="1" applyFont="1" applyBorder="1" applyAlignment="1">
      <alignment/>
    </xf>
    <xf numFmtId="49" fontId="1" fillId="0" borderId="67" xfId="0" applyNumberFormat="1" applyFont="1" applyBorder="1" applyAlignment="1">
      <alignment/>
    </xf>
    <xf numFmtId="49" fontId="1" fillId="0" borderId="65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66" xfId="0" applyNumberFormat="1" applyFont="1" applyBorder="1" applyAlignment="1">
      <alignment/>
    </xf>
    <xf numFmtId="49" fontId="3" fillId="0" borderId="68" xfId="0" applyNumberFormat="1" applyFont="1" applyBorder="1" applyAlignment="1">
      <alignment/>
    </xf>
    <xf numFmtId="49" fontId="2" fillId="0" borderId="55" xfId="0" applyNumberFormat="1" applyFont="1" applyBorder="1" applyAlignment="1">
      <alignment/>
    </xf>
    <xf numFmtId="49" fontId="3" fillId="0" borderId="55" xfId="0" applyNumberFormat="1" applyFont="1" applyBorder="1" applyAlignment="1">
      <alignment/>
    </xf>
    <xf numFmtId="49" fontId="1" fillId="0" borderId="18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1" fillId="0" borderId="44" xfId="0" applyFont="1" applyBorder="1" applyAlignment="1">
      <alignment/>
    </xf>
    <xf numFmtId="49" fontId="2" fillId="0" borderId="22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164" fontId="7" fillId="0" borderId="42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0" xfId="0" applyFont="1" applyBorder="1" applyAlignment="1">
      <alignment/>
    </xf>
    <xf numFmtId="49" fontId="0" fillId="0" borderId="37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164" fontId="1" fillId="0" borderId="7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24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0" fontId="1" fillId="0" borderId="56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74" xfId="0" applyNumberFormat="1" applyFont="1" applyBorder="1" applyAlignment="1">
      <alignment/>
    </xf>
    <xf numFmtId="0" fontId="1" fillId="0" borderId="7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76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28" xfId="0" applyFont="1" applyBorder="1" applyAlignment="1">
      <alignment/>
    </xf>
    <xf numFmtId="164" fontId="2" fillId="0" borderId="76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1" fillId="0" borderId="9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7" fillId="0" borderId="76" xfId="0" applyNumberFormat="1" applyFont="1" applyBorder="1" applyAlignment="1">
      <alignment/>
    </xf>
    <xf numFmtId="164" fontId="5" fillId="0" borderId="56" xfId="0" applyNumberFormat="1" applyFont="1" applyBorder="1" applyAlignment="1">
      <alignment/>
    </xf>
    <xf numFmtId="0" fontId="1" fillId="0" borderId="33" xfId="0" applyFont="1" applyBorder="1" applyAlignment="1">
      <alignment/>
    </xf>
    <xf numFmtId="49" fontId="3" fillId="0" borderId="37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56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63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49" fontId="3" fillId="0" borderId="76" xfId="0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4">
      <selection activeCell="C4" sqref="C4"/>
    </sheetView>
  </sheetViews>
  <sheetFormatPr defaultColWidth="8.796875" defaultRowHeight="15"/>
  <cols>
    <col min="1" max="1" width="44.5" style="0" customWidth="1"/>
    <col min="2" max="2" width="5.8984375" style="1" customWidth="1"/>
    <col min="3" max="3" width="4.8984375" style="1" customWidth="1"/>
    <col min="4" max="4" width="7.59765625" style="124" customWidth="1"/>
    <col min="5" max="5" width="7.69921875" style="1" customWidth="1"/>
    <col min="6" max="6" width="0.1015625" style="1" hidden="1" customWidth="1"/>
    <col min="7" max="7" width="6.5" style="0" customWidth="1"/>
    <col min="8" max="8" width="7.8984375" style="0" customWidth="1"/>
    <col min="9" max="9" width="7.69921875" style="0" customWidth="1"/>
    <col min="10" max="10" width="8" style="0" customWidth="1"/>
  </cols>
  <sheetData>
    <row r="1" ht="15.75">
      <c r="B1" s="1" t="s">
        <v>229</v>
      </c>
    </row>
    <row r="2" ht="15.75">
      <c r="B2" s="1" t="s">
        <v>230</v>
      </c>
    </row>
    <row r="3" ht="15.75">
      <c r="B3" s="1" t="s">
        <v>244</v>
      </c>
    </row>
    <row r="4" ht="15.75">
      <c r="B4" s="1" t="s">
        <v>231</v>
      </c>
    </row>
    <row r="5" ht="15.75">
      <c r="B5" s="1" t="s">
        <v>224</v>
      </c>
    </row>
    <row r="7" spans="1:8" ht="15.75">
      <c r="A7" s="281" t="s">
        <v>232</v>
      </c>
      <c r="B7" s="281"/>
      <c r="C7" s="281"/>
      <c r="D7" s="281"/>
      <c r="E7" s="281"/>
      <c r="F7" s="281"/>
      <c r="G7" s="281"/>
      <c r="H7" s="281"/>
    </row>
    <row r="8" spans="1:8" ht="30" customHeight="1">
      <c r="A8" s="282" t="s">
        <v>184</v>
      </c>
      <c r="B8" s="282"/>
      <c r="C8" s="282"/>
      <c r="D8" s="282"/>
      <c r="E8" s="282"/>
      <c r="F8" s="282"/>
      <c r="G8" s="282"/>
      <c r="H8" s="282"/>
    </row>
    <row r="9" spans="1:6" ht="16.5" thickBot="1">
      <c r="A9" s="2"/>
      <c r="B9" s="3"/>
      <c r="C9" s="3"/>
      <c r="E9" s="3"/>
      <c r="F9" s="3"/>
    </row>
    <row r="10" spans="1:10" ht="16.5" thickBot="1">
      <c r="A10" s="36" t="s">
        <v>0</v>
      </c>
      <c r="B10" s="90" t="s">
        <v>137</v>
      </c>
      <c r="C10" s="94" t="s">
        <v>18</v>
      </c>
      <c r="D10" s="125" t="s">
        <v>107</v>
      </c>
      <c r="E10" s="102" t="s">
        <v>138</v>
      </c>
      <c r="F10" s="97"/>
      <c r="G10" s="103"/>
      <c r="H10" s="98"/>
      <c r="I10" s="46"/>
      <c r="J10" s="46"/>
    </row>
    <row r="11" spans="1:10" ht="16.5" thickBot="1">
      <c r="A11" s="88"/>
      <c r="B11" s="91"/>
      <c r="C11" s="95"/>
      <c r="D11" s="126"/>
      <c r="E11" s="34" t="s">
        <v>133</v>
      </c>
      <c r="F11" s="33"/>
      <c r="G11" s="105" t="s">
        <v>139</v>
      </c>
      <c r="H11" s="98"/>
      <c r="I11" s="46"/>
      <c r="J11" s="46"/>
    </row>
    <row r="12" spans="1:10" ht="15.75">
      <c r="A12" s="88"/>
      <c r="B12" s="91"/>
      <c r="C12" s="95"/>
      <c r="D12" s="126"/>
      <c r="E12" s="93" t="s">
        <v>134</v>
      </c>
      <c r="F12" s="33"/>
      <c r="G12" s="99" t="s">
        <v>107</v>
      </c>
      <c r="H12" s="99" t="s">
        <v>135</v>
      </c>
      <c r="I12" s="46"/>
      <c r="J12" s="46"/>
    </row>
    <row r="13" spans="1:10" ht="16.5" thickBot="1">
      <c r="A13" s="89"/>
      <c r="B13" s="92"/>
      <c r="C13" s="96"/>
      <c r="D13" s="127"/>
      <c r="E13" s="35"/>
      <c r="F13" s="104"/>
      <c r="G13" s="86"/>
      <c r="H13" s="100" t="s">
        <v>136</v>
      </c>
      <c r="I13" s="46"/>
      <c r="J13" s="46"/>
    </row>
    <row r="14" spans="1:8" ht="16.5" thickBot="1">
      <c r="A14" s="101" t="s">
        <v>21</v>
      </c>
      <c r="B14" s="117" t="s">
        <v>22</v>
      </c>
      <c r="C14" s="117" t="s">
        <v>91</v>
      </c>
      <c r="D14" s="177">
        <f>D21+D18</f>
        <v>3443</v>
      </c>
      <c r="E14" s="155">
        <f>E21+E18</f>
        <v>3443</v>
      </c>
      <c r="F14" s="121" t="e">
        <f>F21+#REF!+#REF!</f>
        <v>#REF!</v>
      </c>
      <c r="G14" s="155">
        <f>G21</f>
        <v>0</v>
      </c>
      <c r="H14" s="186"/>
    </row>
    <row r="15" spans="1:8" ht="15.75">
      <c r="A15" s="17" t="s">
        <v>142</v>
      </c>
      <c r="B15" s="114"/>
      <c r="C15" s="202"/>
      <c r="D15" s="131"/>
      <c r="E15" s="129"/>
      <c r="F15" s="181"/>
      <c r="G15" s="134"/>
      <c r="H15" s="187"/>
    </row>
    <row r="16" spans="1:8" ht="15.75">
      <c r="A16" s="18" t="s">
        <v>219</v>
      </c>
      <c r="B16" s="112"/>
      <c r="C16" s="202"/>
      <c r="D16" s="129"/>
      <c r="E16" s="129"/>
      <c r="F16" s="181"/>
      <c r="G16" s="134"/>
      <c r="H16" s="192"/>
    </row>
    <row r="17" spans="1:8" ht="15.75">
      <c r="A17" s="16" t="s">
        <v>220</v>
      </c>
      <c r="B17" s="112"/>
      <c r="C17" s="202"/>
      <c r="D17" s="129"/>
      <c r="E17" s="129"/>
      <c r="F17" s="181"/>
      <c r="G17" s="134"/>
      <c r="H17" s="192"/>
    </row>
    <row r="18" spans="1:8" ht="15.75">
      <c r="A18" s="16" t="s">
        <v>221</v>
      </c>
      <c r="B18" s="119" t="s">
        <v>22</v>
      </c>
      <c r="C18" s="198" t="s">
        <v>222</v>
      </c>
      <c r="D18" s="129">
        <f>'Прилож №3'!G14</f>
        <v>100</v>
      </c>
      <c r="E18" s="130">
        <f>D18-G18</f>
        <v>100</v>
      </c>
      <c r="F18" s="181"/>
      <c r="G18" s="134"/>
      <c r="H18" s="192"/>
    </row>
    <row r="19" spans="1:8" ht="15.75">
      <c r="A19" s="19" t="s">
        <v>140</v>
      </c>
      <c r="B19" s="107"/>
      <c r="C19" s="199"/>
      <c r="D19" s="130"/>
      <c r="E19" s="130"/>
      <c r="F19" s="182"/>
      <c r="G19" s="130"/>
      <c r="H19" s="188"/>
    </row>
    <row r="20" spans="1:8" ht="15.75">
      <c r="A20" s="19" t="s">
        <v>26</v>
      </c>
      <c r="B20" s="107"/>
      <c r="C20" s="199"/>
      <c r="D20" s="130"/>
      <c r="E20" s="130"/>
      <c r="F20" s="182"/>
      <c r="G20" s="130"/>
      <c r="H20" s="188"/>
    </row>
    <row r="21" spans="1:8" ht="16.5" thickBot="1">
      <c r="A21" s="19" t="s">
        <v>141</v>
      </c>
      <c r="B21" s="107" t="s">
        <v>22</v>
      </c>
      <c r="C21" s="199" t="s">
        <v>28</v>
      </c>
      <c r="D21" s="130">
        <f>'Прилож №3'!G19</f>
        <v>3343</v>
      </c>
      <c r="E21" s="130">
        <f>D21-G21</f>
        <v>3343</v>
      </c>
      <c r="F21" s="182"/>
      <c r="G21" s="130"/>
      <c r="H21" s="188"/>
    </row>
    <row r="22" spans="1:8" ht="15.75">
      <c r="A22" s="113" t="s">
        <v>29</v>
      </c>
      <c r="B22" s="154"/>
      <c r="C22" s="203"/>
      <c r="D22" s="131"/>
      <c r="E22" s="131"/>
      <c r="F22" s="183"/>
      <c r="G22" s="195"/>
      <c r="H22" s="187"/>
    </row>
    <row r="23" spans="1:8" ht="16.5" thickBot="1">
      <c r="A23" s="115" t="s">
        <v>30</v>
      </c>
      <c r="B23" s="116" t="s">
        <v>31</v>
      </c>
      <c r="C23" s="205" t="s">
        <v>91</v>
      </c>
      <c r="D23" s="196">
        <f>D25</f>
        <v>-215.1</v>
      </c>
      <c r="E23" s="180">
        <f>E25</f>
        <v>-215.1</v>
      </c>
      <c r="F23" s="120" t="e">
        <f>F25+#REF!</f>
        <v>#REF!</v>
      </c>
      <c r="G23" s="132">
        <f>G25</f>
        <v>0</v>
      </c>
      <c r="H23" s="191"/>
    </row>
    <row r="24" spans="1:8" ht="15.75">
      <c r="A24" s="17" t="s">
        <v>142</v>
      </c>
      <c r="B24" s="114"/>
      <c r="C24" s="197"/>
      <c r="D24" s="129"/>
      <c r="E24" s="129"/>
      <c r="F24" s="181"/>
      <c r="G24" s="134"/>
      <c r="H24" s="187"/>
    </row>
    <row r="25" spans="1:8" ht="16.5" thickBot="1">
      <c r="A25" s="19" t="s">
        <v>32</v>
      </c>
      <c r="B25" s="107" t="s">
        <v>31</v>
      </c>
      <c r="C25" s="199" t="s">
        <v>33</v>
      </c>
      <c r="D25" s="130">
        <f>'Прилож №3'!G24</f>
        <v>-215.1</v>
      </c>
      <c r="E25" s="130">
        <f>D25-G25</f>
        <v>-215.1</v>
      </c>
      <c r="F25" s="182"/>
      <c r="G25" s="130"/>
      <c r="H25" s="188"/>
    </row>
    <row r="26" spans="1:8" ht="16.5" thickBot="1">
      <c r="A26" s="101" t="s">
        <v>112</v>
      </c>
      <c r="B26" s="117" t="s">
        <v>113</v>
      </c>
      <c r="C26" s="80" t="s">
        <v>91</v>
      </c>
      <c r="D26" s="128">
        <f>D28</f>
        <v>2600</v>
      </c>
      <c r="E26" s="178">
        <f>E28</f>
        <v>2600</v>
      </c>
      <c r="F26" s="121">
        <f>F28</f>
        <v>0</v>
      </c>
      <c r="G26" s="128">
        <f>G28</f>
        <v>0</v>
      </c>
      <c r="H26" s="190">
        <f>H28</f>
        <v>0</v>
      </c>
    </row>
    <row r="27" spans="1:8" ht="15.75">
      <c r="A27" s="17" t="s">
        <v>142</v>
      </c>
      <c r="B27" s="114"/>
      <c r="C27" s="197"/>
      <c r="D27" s="129"/>
      <c r="E27" s="130"/>
      <c r="F27" s="181"/>
      <c r="G27" s="134"/>
      <c r="H27" s="192"/>
    </row>
    <row r="28" spans="1:8" ht="16.5" thickBot="1">
      <c r="A28" s="19" t="s">
        <v>114</v>
      </c>
      <c r="B28" s="107" t="s">
        <v>113</v>
      </c>
      <c r="C28" s="199" t="s">
        <v>115</v>
      </c>
      <c r="D28" s="130">
        <f>'Прилож №3'!G28</f>
        <v>2600</v>
      </c>
      <c r="E28" s="130">
        <f>D28-G28</f>
        <v>2600</v>
      </c>
      <c r="F28" s="182"/>
      <c r="G28" s="130">
        <v>0</v>
      </c>
      <c r="H28" s="188"/>
    </row>
    <row r="29" spans="1:8" ht="16.5" thickBot="1">
      <c r="A29" s="101" t="s">
        <v>34</v>
      </c>
      <c r="B29" s="117" t="s">
        <v>35</v>
      </c>
      <c r="C29" s="80" t="s">
        <v>91</v>
      </c>
      <c r="D29" s="128">
        <f>D31+D32</f>
        <v>71477.5</v>
      </c>
      <c r="E29" s="128">
        <f>E31+E32</f>
        <v>37779.5</v>
      </c>
      <c r="F29" s="184">
        <f>F31+F32</f>
        <v>0</v>
      </c>
      <c r="G29" s="128">
        <f>G31+G32</f>
        <v>33698</v>
      </c>
      <c r="H29" s="193"/>
    </row>
    <row r="30" spans="1:8" ht="15.75">
      <c r="A30" s="17" t="s">
        <v>142</v>
      </c>
      <c r="B30" s="112"/>
      <c r="C30" s="197"/>
      <c r="D30" s="129"/>
      <c r="E30" s="129"/>
      <c r="F30" s="181"/>
      <c r="G30" s="134"/>
      <c r="H30" s="192"/>
    </row>
    <row r="31" spans="1:8" ht="15.75">
      <c r="A31" s="19" t="s">
        <v>122</v>
      </c>
      <c r="B31" s="107" t="s">
        <v>35</v>
      </c>
      <c r="C31" s="199" t="s">
        <v>36</v>
      </c>
      <c r="D31" s="130">
        <f>'Прилож №3'!G32</f>
        <v>405.5</v>
      </c>
      <c r="E31" s="130">
        <f>D31-G31</f>
        <v>280.5</v>
      </c>
      <c r="F31" s="182"/>
      <c r="G31" s="130">
        <v>125</v>
      </c>
      <c r="H31" s="188"/>
    </row>
    <row r="32" spans="1:8" ht="16.5" thickBot="1">
      <c r="A32" s="7" t="s">
        <v>3</v>
      </c>
      <c r="B32" s="111" t="s">
        <v>35</v>
      </c>
      <c r="C32" s="200" t="s">
        <v>39</v>
      </c>
      <c r="D32" s="133">
        <f>'Прилож №3'!G37</f>
        <v>71072</v>
      </c>
      <c r="E32" s="133">
        <f>D32-G32</f>
        <v>37499</v>
      </c>
      <c r="F32" s="176"/>
      <c r="G32" s="133">
        <v>33573</v>
      </c>
      <c r="H32" s="189"/>
    </row>
    <row r="33" spans="1:8" ht="16.5" thickBot="1">
      <c r="A33" s="101" t="s">
        <v>83</v>
      </c>
      <c r="B33" s="110" t="s">
        <v>84</v>
      </c>
      <c r="C33" s="201" t="s">
        <v>91</v>
      </c>
      <c r="D33" s="128">
        <f>D35</f>
        <v>13.6</v>
      </c>
      <c r="E33" s="128">
        <f>E35</f>
        <v>13.6</v>
      </c>
      <c r="F33" s="185">
        <f>F35</f>
        <v>0</v>
      </c>
      <c r="G33" s="128">
        <f>G35</f>
        <v>0</v>
      </c>
      <c r="H33" s="193"/>
    </row>
    <row r="34" spans="1:8" ht="15.75">
      <c r="A34" s="17" t="s">
        <v>142</v>
      </c>
      <c r="B34" s="106"/>
      <c r="C34" s="202"/>
      <c r="D34" s="129"/>
      <c r="E34" s="129"/>
      <c r="F34" s="181"/>
      <c r="G34" s="134"/>
      <c r="H34" s="192"/>
    </row>
    <row r="35" spans="1:8" ht="16.5" thickBot="1">
      <c r="A35" s="7" t="s">
        <v>85</v>
      </c>
      <c r="B35" s="111" t="s">
        <v>84</v>
      </c>
      <c r="C35" s="200" t="s">
        <v>86</v>
      </c>
      <c r="D35" s="133">
        <f>'Прилож №3'!G45</f>
        <v>13.6</v>
      </c>
      <c r="E35" s="133">
        <f>D35-G35</f>
        <v>13.6</v>
      </c>
      <c r="F35" s="176"/>
      <c r="G35" s="133"/>
      <c r="H35" s="189"/>
    </row>
    <row r="36" spans="1:8" ht="16.5" thickBot="1">
      <c r="A36" s="101" t="s">
        <v>6</v>
      </c>
      <c r="B36" s="117" t="s">
        <v>41</v>
      </c>
      <c r="C36" s="80" t="s">
        <v>91</v>
      </c>
      <c r="D36" s="128">
        <f>D38+D39+D40+D41</f>
        <v>17318.9</v>
      </c>
      <c r="E36" s="128">
        <f>E38+E39+E40+E41</f>
        <v>2043.0000000000007</v>
      </c>
      <c r="F36" s="121">
        <f>F38+F39+F40+F41</f>
        <v>0</v>
      </c>
      <c r="G36" s="128">
        <f>G38+G39+G40+G41</f>
        <v>15275.9</v>
      </c>
      <c r="H36" s="190">
        <f>H38+H39+H40+H41</f>
        <v>0</v>
      </c>
    </row>
    <row r="37" spans="1:8" ht="15.75">
      <c r="A37" s="17" t="s">
        <v>142</v>
      </c>
      <c r="B37" s="112"/>
      <c r="C37" s="197"/>
      <c r="D37" s="129"/>
      <c r="E37" s="134"/>
      <c r="F37" s="181"/>
      <c r="G37" s="134"/>
      <c r="H37" s="192"/>
    </row>
    <row r="38" spans="1:8" ht="15.75">
      <c r="A38" s="19" t="s">
        <v>7</v>
      </c>
      <c r="B38" s="107" t="s">
        <v>41</v>
      </c>
      <c r="C38" s="199" t="s">
        <v>42</v>
      </c>
      <c r="D38" s="130">
        <f>'Прилож №3'!G50</f>
        <v>68.6</v>
      </c>
      <c r="E38" s="130">
        <f>D38-G38</f>
        <v>68.6</v>
      </c>
      <c r="F38" s="182"/>
      <c r="G38" s="130"/>
      <c r="H38" s="188"/>
    </row>
    <row r="39" spans="1:8" ht="15.75">
      <c r="A39" s="19" t="s">
        <v>9</v>
      </c>
      <c r="B39" s="107" t="s">
        <v>41</v>
      </c>
      <c r="C39" s="199" t="s">
        <v>45</v>
      </c>
      <c r="D39" s="130">
        <f>'Прилож №3'!G53</f>
        <v>10453.7</v>
      </c>
      <c r="E39" s="130">
        <f>D39-G39</f>
        <v>177.8000000000011</v>
      </c>
      <c r="F39" s="182"/>
      <c r="G39" s="130">
        <v>10275.9</v>
      </c>
      <c r="H39" s="188"/>
    </row>
    <row r="40" spans="1:8" ht="15.75">
      <c r="A40" s="19" t="s">
        <v>49</v>
      </c>
      <c r="B40" s="107" t="s">
        <v>41</v>
      </c>
      <c r="C40" s="199" t="s">
        <v>50</v>
      </c>
      <c r="D40" s="130">
        <f>'Прилож №3'!G61</f>
        <v>1795.2</v>
      </c>
      <c r="E40" s="130">
        <f>D40-G40</f>
        <v>1795.2</v>
      </c>
      <c r="F40" s="182"/>
      <c r="G40" s="130"/>
      <c r="H40" s="188"/>
    </row>
    <row r="41" spans="1:8" ht="16.5" thickBot="1">
      <c r="A41" s="7" t="s">
        <v>58</v>
      </c>
      <c r="B41" s="111" t="s">
        <v>41</v>
      </c>
      <c r="C41" s="200" t="s">
        <v>59</v>
      </c>
      <c r="D41" s="133">
        <f>'Прилож №3'!G65</f>
        <v>5001.4</v>
      </c>
      <c r="E41" s="130">
        <f>D41-G41</f>
        <v>1.3999999999996362</v>
      </c>
      <c r="F41" s="176"/>
      <c r="G41" s="133">
        <v>5000</v>
      </c>
      <c r="H41" s="189"/>
    </row>
    <row r="42" spans="1:8" ht="15.75">
      <c r="A42" s="118" t="s">
        <v>60</v>
      </c>
      <c r="B42" s="114"/>
      <c r="C42" s="203"/>
      <c r="D42" s="131"/>
      <c r="E42" s="131"/>
      <c r="F42" s="183" t="s">
        <v>10</v>
      </c>
      <c r="G42" s="195"/>
      <c r="H42" s="187"/>
    </row>
    <row r="43" spans="1:8" ht="16.5" thickBot="1">
      <c r="A43" s="115" t="s">
        <v>61</v>
      </c>
      <c r="B43" s="108" t="s">
        <v>67</v>
      </c>
      <c r="C43" s="204" t="s">
        <v>91</v>
      </c>
      <c r="D43" s="196">
        <f>D45+D46</f>
        <v>6436.2</v>
      </c>
      <c r="E43" s="196">
        <f>E45+E46</f>
        <v>1436.1999999999998</v>
      </c>
      <c r="F43" s="196" t="e">
        <f>F45+#REF!+#REF!+F46</f>
        <v>#REF!</v>
      </c>
      <c r="G43" s="196">
        <f>G45+G46</f>
        <v>5000</v>
      </c>
      <c r="H43" s="196">
        <f>H45+H46</f>
        <v>0</v>
      </c>
    </row>
    <row r="44" spans="1:8" ht="15.75">
      <c r="A44" s="17" t="s">
        <v>142</v>
      </c>
      <c r="B44" s="106"/>
      <c r="C44" s="202"/>
      <c r="D44" s="129"/>
      <c r="E44" s="129"/>
      <c r="F44" s="181"/>
      <c r="G44" s="134"/>
      <c r="H44" s="192"/>
    </row>
    <row r="45" spans="1:8" ht="15.75">
      <c r="A45" s="19" t="s">
        <v>62</v>
      </c>
      <c r="B45" s="107" t="s">
        <v>67</v>
      </c>
      <c r="C45" s="199" t="s">
        <v>63</v>
      </c>
      <c r="D45" s="130">
        <f>'Прилож №3'!G72+'Прилож №3'!H8</f>
        <v>5636.2</v>
      </c>
      <c r="E45" s="130">
        <f>D45-G45</f>
        <v>636.1999999999998</v>
      </c>
      <c r="F45" s="182" t="s">
        <v>11</v>
      </c>
      <c r="G45" s="130">
        <v>5000</v>
      </c>
      <c r="H45" s="188"/>
    </row>
    <row r="46" spans="1:8" ht="16.5" thickBot="1">
      <c r="A46" s="18" t="s">
        <v>215</v>
      </c>
      <c r="B46" s="107" t="s">
        <v>67</v>
      </c>
      <c r="C46" s="199" t="s">
        <v>216</v>
      </c>
      <c r="D46" s="130">
        <f>'Прилож №3'!G80</f>
        <v>800</v>
      </c>
      <c r="E46" s="130">
        <f>D46-G46</f>
        <v>800</v>
      </c>
      <c r="F46" s="182"/>
      <c r="G46" s="130"/>
      <c r="H46" s="188"/>
    </row>
    <row r="47" spans="1:8" ht="16.5" thickBot="1">
      <c r="A47" s="101" t="s">
        <v>77</v>
      </c>
      <c r="B47" s="117" t="s">
        <v>78</v>
      </c>
      <c r="C47" s="80" t="s">
        <v>91</v>
      </c>
      <c r="D47" s="128">
        <f>D49</f>
        <v>6954.5</v>
      </c>
      <c r="E47" s="128">
        <f>E49</f>
        <v>3354.5</v>
      </c>
      <c r="F47" s="121" t="e">
        <f>F49+#REF!+#REF!</f>
        <v>#REF!</v>
      </c>
      <c r="G47" s="128">
        <f>G49</f>
        <v>3600</v>
      </c>
      <c r="H47" s="194"/>
    </row>
    <row r="48" spans="1:8" ht="15.75">
      <c r="A48" s="17" t="s">
        <v>142</v>
      </c>
      <c r="B48" s="106"/>
      <c r="C48" s="202"/>
      <c r="D48" s="129"/>
      <c r="E48" s="129"/>
      <c r="F48" s="181"/>
      <c r="G48" s="134"/>
      <c r="H48" s="192"/>
    </row>
    <row r="49" spans="1:8" ht="16.5" thickBot="1">
      <c r="A49" s="19" t="s">
        <v>16</v>
      </c>
      <c r="B49" s="107" t="s">
        <v>78</v>
      </c>
      <c r="C49" s="199" t="s">
        <v>79</v>
      </c>
      <c r="D49" s="130">
        <f>'Прилож №3'!G86</f>
        <v>6954.5</v>
      </c>
      <c r="E49" s="130">
        <f>D49-G49</f>
        <v>3354.5</v>
      </c>
      <c r="F49" s="182"/>
      <c r="G49" s="130">
        <v>3600</v>
      </c>
      <c r="H49" s="188"/>
    </row>
    <row r="50" spans="1:8" ht="16.5" thickBot="1">
      <c r="A50" s="101" t="s">
        <v>5</v>
      </c>
      <c r="B50" s="117" t="s">
        <v>82</v>
      </c>
      <c r="C50" s="80" t="s">
        <v>91</v>
      </c>
      <c r="D50" s="128">
        <f>D51</f>
        <v>5</v>
      </c>
      <c r="E50" s="128">
        <f>E51</f>
        <v>5</v>
      </c>
      <c r="F50" s="128" t="e">
        <f>#REF!+#REF!+#REF!+F51</f>
        <v>#REF!</v>
      </c>
      <c r="G50" s="128">
        <f>G51</f>
        <v>0</v>
      </c>
      <c r="H50" s="128">
        <f>H51</f>
        <v>0</v>
      </c>
    </row>
    <row r="51" spans="1:8" ht="16.5" thickBot="1">
      <c r="A51" s="20" t="s">
        <v>213</v>
      </c>
      <c r="B51" s="119" t="s">
        <v>82</v>
      </c>
      <c r="C51" s="198" t="s">
        <v>214</v>
      </c>
      <c r="D51" s="134">
        <f>'Прилож №3'!G101</f>
        <v>5</v>
      </c>
      <c r="E51" s="134">
        <f>D51-G51</f>
        <v>5</v>
      </c>
      <c r="F51" s="181"/>
      <c r="G51" s="134"/>
      <c r="H51" s="192"/>
    </row>
    <row r="52" spans="1:8" ht="16.5" thickBot="1">
      <c r="A52" s="109" t="s">
        <v>143</v>
      </c>
      <c r="B52" s="110"/>
      <c r="C52" s="201"/>
      <c r="D52" s="128">
        <f>D14+D23+D26+D29+D33+D36+D43+D47+D50</f>
        <v>108033.59999999999</v>
      </c>
      <c r="E52" s="128">
        <f>E14+E23+E26+E29+E33+E36+E43+E47+E50</f>
        <v>50459.7</v>
      </c>
      <c r="F52" s="128" t="e">
        <f>F14+F23+F26+F29+F33+F36+F43+F47+F50</f>
        <v>#REF!</v>
      </c>
      <c r="G52" s="128">
        <f>G14+G23+G26+G29+G33+G36+G43+G47+G50</f>
        <v>57573.9</v>
      </c>
      <c r="H52" s="128">
        <f>H14+H23+H26+H29+H33+H36+H43+H47+H50</f>
        <v>0</v>
      </c>
    </row>
  </sheetData>
  <mergeCells count="2">
    <mergeCell ref="A7:H7"/>
    <mergeCell ref="A8:H8"/>
  </mergeCells>
  <printOptions horizontalCentered="1"/>
  <pageMargins left="0.6692913385826772" right="0.472440944881889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3" sqref="A3"/>
    </sheetView>
  </sheetViews>
  <sheetFormatPr defaultColWidth="8.796875" defaultRowHeight="15"/>
  <cols>
    <col min="1" max="1" width="46" style="0" customWidth="1"/>
    <col min="2" max="2" width="5.3984375" style="1" customWidth="1"/>
    <col min="3" max="3" width="5.5" style="1" customWidth="1"/>
    <col min="4" max="4" width="8.5" style="1" customWidth="1"/>
    <col min="5" max="5" width="5.5" style="1" customWidth="1"/>
    <col min="6" max="6" width="0.1015625" style="1" hidden="1" customWidth="1"/>
    <col min="7" max="7" width="9" style="31" customWidth="1"/>
    <col min="8" max="8" width="10" style="0" customWidth="1"/>
  </cols>
  <sheetData>
    <row r="1" ht="15.75">
      <c r="B1" s="1" t="s">
        <v>233</v>
      </c>
    </row>
    <row r="2" ht="15.75">
      <c r="B2" s="1" t="s">
        <v>234</v>
      </c>
    </row>
    <row r="3" ht="15.75">
      <c r="B3" s="1" t="s">
        <v>244</v>
      </c>
    </row>
    <row r="4" ht="15.75">
      <c r="B4" s="1" t="s">
        <v>235</v>
      </c>
    </row>
    <row r="5" ht="15.75">
      <c r="B5" s="1" t="s">
        <v>236</v>
      </c>
    </row>
    <row r="6" ht="15.75">
      <c r="B6" s="3"/>
    </row>
    <row r="7" spans="1:8" ht="15.75">
      <c r="A7" s="281" t="s">
        <v>186</v>
      </c>
      <c r="B7" s="281"/>
      <c r="C7" s="281"/>
      <c r="D7" s="281"/>
      <c r="E7" s="281"/>
      <c r="F7" s="281"/>
      <c r="G7" s="281"/>
      <c r="H7" s="281"/>
    </row>
    <row r="8" spans="1:8" ht="16.5" thickBot="1">
      <c r="A8" s="283" t="s">
        <v>187</v>
      </c>
      <c r="B8" s="283"/>
      <c r="C8" s="283"/>
      <c r="D8" s="283"/>
      <c r="E8" s="283"/>
      <c r="F8" s="283"/>
      <c r="G8" s="283"/>
      <c r="H8" s="283"/>
    </row>
    <row r="9" spans="1:8" ht="16.5" thickBot="1">
      <c r="A9" s="159" t="s">
        <v>0</v>
      </c>
      <c r="B9" s="110" t="s">
        <v>137</v>
      </c>
      <c r="C9" s="157" t="s">
        <v>18</v>
      </c>
      <c r="D9" s="14" t="s">
        <v>19</v>
      </c>
      <c r="E9" s="14" t="s">
        <v>20</v>
      </c>
      <c r="F9" s="174"/>
      <c r="G9" s="175" t="s">
        <v>107</v>
      </c>
      <c r="H9" s="221" t="s">
        <v>191</v>
      </c>
    </row>
    <row r="10" spans="1:8" ht="16.5" thickBot="1">
      <c r="A10" s="229"/>
      <c r="B10" s="230"/>
      <c r="C10" s="231"/>
      <c r="D10" s="231"/>
      <c r="E10" s="231"/>
      <c r="F10" s="232"/>
      <c r="G10" s="233"/>
      <c r="H10" s="228" t="s">
        <v>193</v>
      </c>
    </row>
    <row r="11" spans="1:8" ht="15.75">
      <c r="A11" s="148" t="s">
        <v>21</v>
      </c>
      <c r="B11" s="267" t="s">
        <v>22</v>
      </c>
      <c r="C11" s="73" t="s">
        <v>91</v>
      </c>
      <c r="D11" s="73" t="s">
        <v>90</v>
      </c>
      <c r="E11" s="73" t="s">
        <v>92</v>
      </c>
      <c r="F11" s="75"/>
      <c r="G11" s="268">
        <f>G19+G14</f>
        <v>3443</v>
      </c>
      <c r="H11" s="278">
        <f>H19</f>
        <v>0</v>
      </c>
    </row>
    <row r="12" spans="1:8" ht="15.75">
      <c r="A12" s="18" t="s">
        <v>219</v>
      </c>
      <c r="B12" s="27"/>
      <c r="C12" s="27"/>
      <c r="D12" s="27"/>
      <c r="E12" s="27"/>
      <c r="F12" s="27"/>
      <c r="G12" s="260"/>
      <c r="H12" s="260"/>
    </row>
    <row r="13" spans="1:8" ht="15.75">
      <c r="A13" s="16" t="s">
        <v>220</v>
      </c>
      <c r="B13" s="27"/>
      <c r="C13" s="27"/>
      <c r="D13" s="27"/>
      <c r="E13" s="27"/>
      <c r="F13" s="27"/>
      <c r="G13" s="260"/>
      <c r="H13" s="260"/>
    </row>
    <row r="14" spans="1:8" ht="15.75">
      <c r="A14" s="16" t="s">
        <v>221</v>
      </c>
      <c r="B14" s="5" t="s">
        <v>22</v>
      </c>
      <c r="C14" s="5" t="s">
        <v>222</v>
      </c>
      <c r="D14" s="5" t="s">
        <v>90</v>
      </c>
      <c r="E14" s="5" t="s">
        <v>92</v>
      </c>
      <c r="F14" s="27"/>
      <c r="G14" s="245">
        <f>G15</f>
        <v>100</v>
      </c>
      <c r="H14" s="260"/>
    </row>
    <row r="15" spans="1:8" ht="15.75">
      <c r="A15" s="160" t="s">
        <v>24</v>
      </c>
      <c r="B15" s="5" t="s">
        <v>22</v>
      </c>
      <c r="C15" s="5" t="s">
        <v>222</v>
      </c>
      <c r="D15" s="5" t="s">
        <v>23</v>
      </c>
      <c r="E15" s="5" t="s">
        <v>92</v>
      </c>
      <c r="F15" s="27"/>
      <c r="G15" s="245">
        <f>G16</f>
        <v>100</v>
      </c>
      <c r="H15" s="260"/>
    </row>
    <row r="16" spans="1:8" ht="15.75">
      <c r="A16" s="16" t="s">
        <v>223</v>
      </c>
      <c r="B16" s="5" t="s">
        <v>22</v>
      </c>
      <c r="C16" s="5" t="s">
        <v>222</v>
      </c>
      <c r="D16" s="5" t="s">
        <v>23</v>
      </c>
      <c r="E16" s="5" t="s">
        <v>205</v>
      </c>
      <c r="F16" s="27"/>
      <c r="G16" s="245">
        <f>'Прилож № 4'!H17</f>
        <v>100</v>
      </c>
      <c r="H16" s="260"/>
    </row>
    <row r="17" spans="1:8" ht="15.75">
      <c r="A17" s="4" t="s">
        <v>25</v>
      </c>
      <c r="B17" s="5"/>
      <c r="C17" s="5"/>
      <c r="D17" s="5"/>
      <c r="E17" s="5"/>
      <c r="F17" s="5"/>
      <c r="G17" s="259"/>
      <c r="H17" s="4"/>
    </row>
    <row r="18" spans="1:8" ht="15.75">
      <c r="A18" s="161" t="s">
        <v>26</v>
      </c>
      <c r="B18" s="163"/>
      <c r="C18" s="5"/>
      <c r="D18" s="5"/>
      <c r="E18" s="5"/>
      <c r="F18" s="39"/>
      <c r="G18" s="223"/>
      <c r="H18" s="45"/>
    </row>
    <row r="19" spans="1:8" ht="15.75">
      <c r="A19" s="160" t="s">
        <v>27</v>
      </c>
      <c r="B19" s="163" t="s">
        <v>22</v>
      </c>
      <c r="C19" s="5" t="s">
        <v>28</v>
      </c>
      <c r="D19" s="5" t="s">
        <v>90</v>
      </c>
      <c r="E19" s="5" t="s">
        <v>92</v>
      </c>
      <c r="F19" s="39"/>
      <c r="G19" s="223">
        <f>G20</f>
        <v>3343</v>
      </c>
      <c r="H19" s="259">
        <f>H20</f>
        <v>0</v>
      </c>
    </row>
    <row r="20" spans="1:8" ht="15.75">
      <c r="A20" s="160" t="s">
        <v>24</v>
      </c>
      <c r="B20" s="163" t="s">
        <v>22</v>
      </c>
      <c r="C20" s="5" t="s">
        <v>28</v>
      </c>
      <c r="D20" s="5" t="s">
        <v>23</v>
      </c>
      <c r="E20" s="5" t="s">
        <v>92</v>
      </c>
      <c r="F20" s="39"/>
      <c r="G20" s="223">
        <f>G21</f>
        <v>3343</v>
      </c>
      <c r="H20" s="259">
        <f>H21</f>
        <v>0</v>
      </c>
    </row>
    <row r="21" spans="1:8" ht="16.5" thickBot="1">
      <c r="A21" s="162" t="s">
        <v>93</v>
      </c>
      <c r="B21" s="163" t="s">
        <v>22</v>
      </c>
      <c r="C21" s="5" t="s">
        <v>28</v>
      </c>
      <c r="D21" s="5" t="s">
        <v>23</v>
      </c>
      <c r="E21" s="5" t="s">
        <v>94</v>
      </c>
      <c r="F21" s="39"/>
      <c r="G21" s="223">
        <f>'Прилож № 4'!H22</f>
        <v>3343</v>
      </c>
      <c r="H21" s="164">
        <f>'Прилож № 4'!I22</f>
        <v>0</v>
      </c>
    </row>
    <row r="22" spans="1:8" ht="15.75">
      <c r="A22" s="113" t="s">
        <v>29</v>
      </c>
      <c r="B22" s="168"/>
      <c r="C22" s="63"/>
      <c r="D22" s="62"/>
      <c r="E22" s="62"/>
      <c r="F22" s="85"/>
      <c r="G22" s="225"/>
      <c r="H22" s="234"/>
    </row>
    <row r="23" spans="1:8" ht="16.5" thickBot="1">
      <c r="A23" s="115" t="s">
        <v>30</v>
      </c>
      <c r="B23" s="169" t="s">
        <v>31</v>
      </c>
      <c r="C23" s="49" t="s">
        <v>91</v>
      </c>
      <c r="D23" s="49" t="s">
        <v>90</v>
      </c>
      <c r="E23" s="49" t="s">
        <v>92</v>
      </c>
      <c r="F23" s="156" t="s">
        <v>2</v>
      </c>
      <c r="G23" s="217">
        <f>G24</f>
        <v>-215.1</v>
      </c>
      <c r="H23" s="235"/>
    </row>
    <row r="24" spans="1:8" ht="15.75">
      <c r="A24" s="162" t="s">
        <v>32</v>
      </c>
      <c r="B24" s="167" t="s">
        <v>31</v>
      </c>
      <c r="C24" s="10" t="s">
        <v>33</v>
      </c>
      <c r="D24" s="11" t="s">
        <v>90</v>
      </c>
      <c r="E24" s="11" t="s">
        <v>92</v>
      </c>
      <c r="F24" s="42"/>
      <c r="G24" s="222">
        <f>G25</f>
        <v>-215.1</v>
      </c>
      <c r="H24" s="237"/>
    </row>
    <row r="25" spans="1:8" ht="15.75">
      <c r="A25" s="160" t="s">
        <v>95</v>
      </c>
      <c r="B25" s="163" t="s">
        <v>31</v>
      </c>
      <c r="C25" s="12" t="s">
        <v>33</v>
      </c>
      <c r="D25" s="5" t="s">
        <v>96</v>
      </c>
      <c r="E25" s="5" t="s">
        <v>92</v>
      </c>
      <c r="F25" s="39"/>
      <c r="G25" s="223">
        <f>G26</f>
        <v>-215.1</v>
      </c>
      <c r="H25" s="45"/>
    </row>
    <row r="26" spans="1:8" ht="16.5" thickBot="1">
      <c r="A26" s="161" t="s">
        <v>97</v>
      </c>
      <c r="B26" s="165" t="s">
        <v>31</v>
      </c>
      <c r="C26" s="8" t="s">
        <v>33</v>
      </c>
      <c r="D26" s="9" t="s">
        <v>96</v>
      </c>
      <c r="E26" s="9" t="s">
        <v>98</v>
      </c>
      <c r="F26" s="40"/>
      <c r="G26" s="224">
        <f>'Прилож № 4'!H27</f>
        <v>-215.1</v>
      </c>
      <c r="H26" s="170"/>
    </row>
    <row r="27" spans="1:8" ht="16.5" thickBot="1">
      <c r="A27" s="101" t="s">
        <v>112</v>
      </c>
      <c r="B27" s="166" t="s">
        <v>113</v>
      </c>
      <c r="C27" s="55" t="s">
        <v>91</v>
      </c>
      <c r="D27" s="54" t="s">
        <v>90</v>
      </c>
      <c r="E27" s="54" t="s">
        <v>92</v>
      </c>
      <c r="F27" s="56" t="s">
        <v>226</v>
      </c>
      <c r="G27" s="271">
        <f>G28</f>
        <v>2600</v>
      </c>
      <c r="H27" s="253"/>
    </row>
    <row r="28" spans="1:8" ht="15.75">
      <c r="A28" s="15" t="s">
        <v>114</v>
      </c>
      <c r="B28" s="11" t="s">
        <v>113</v>
      </c>
      <c r="C28" s="11" t="s">
        <v>115</v>
      </c>
      <c r="D28" s="11" t="s">
        <v>90</v>
      </c>
      <c r="E28" s="11" t="s">
        <v>92</v>
      </c>
      <c r="F28" s="11" t="s">
        <v>226</v>
      </c>
      <c r="G28" s="272">
        <f>G29</f>
        <v>2600</v>
      </c>
      <c r="H28" s="15"/>
    </row>
    <row r="29" spans="1:8" ht="15.75">
      <c r="A29" s="4" t="s">
        <v>209</v>
      </c>
      <c r="B29" s="5" t="s">
        <v>113</v>
      </c>
      <c r="C29" s="5" t="s">
        <v>115</v>
      </c>
      <c r="D29" s="5" t="s">
        <v>210</v>
      </c>
      <c r="E29" s="5"/>
      <c r="F29" s="5" t="s">
        <v>226</v>
      </c>
      <c r="G29" s="259">
        <f>G30</f>
        <v>2600</v>
      </c>
      <c r="H29" s="4"/>
    </row>
    <row r="30" spans="1:8" ht="16.5" thickBot="1">
      <c r="A30" s="4" t="s">
        <v>211</v>
      </c>
      <c r="B30" s="5" t="s">
        <v>113</v>
      </c>
      <c r="C30" s="5" t="s">
        <v>115</v>
      </c>
      <c r="D30" s="5" t="s">
        <v>210</v>
      </c>
      <c r="E30" s="5" t="s">
        <v>227</v>
      </c>
      <c r="F30" s="5" t="s">
        <v>226</v>
      </c>
      <c r="G30" s="259">
        <f>'Прилож № 4'!H153</f>
        <v>2600</v>
      </c>
      <c r="H30" s="4"/>
    </row>
    <row r="31" spans="1:8" ht="16.5" thickBot="1">
      <c r="A31" s="101" t="s">
        <v>34</v>
      </c>
      <c r="B31" s="117" t="s">
        <v>35</v>
      </c>
      <c r="C31" s="55" t="s">
        <v>91</v>
      </c>
      <c r="D31" s="54" t="s">
        <v>90</v>
      </c>
      <c r="E31" s="54" t="s">
        <v>92</v>
      </c>
      <c r="F31" s="32"/>
      <c r="G31" s="226">
        <f>G32+G37</f>
        <v>71477.5</v>
      </c>
      <c r="H31" s="236"/>
    </row>
    <row r="32" spans="1:8" ht="15.75">
      <c r="A32" s="162" t="s">
        <v>122</v>
      </c>
      <c r="B32" s="167" t="s">
        <v>35</v>
      </c>
      <c r="C32" s="10" t="s">
        <v>36</v>
      </c>
      <c r="D32" s="11" t="s">
        <v>90</v>
      </c>
      <c r="E32" s="11" t="s">
        <v>92</v>
      </c>
      <c r="F32" s="42"/>
      <c r="G32" s="222">
        <f>G33</f>
        <v>405.5</v>
      </c>
      <c r="H32" s="237"/>
    </row>
    <row r="33" spans="1:8" ht="15.75">
      <c r="A33" s="160" t="s">
        <v>37</v>
      </c>
      <c r="B33" s="163" t="s">
        <v>35</v>
      </c>
      <c r="C33" s="12" t="s">
        <v>36</v>
      </c>
      <c r="D33" s="5" t="s">
        <v>38</v>
      </c>
      <c r="E33" s="5" t="s">
        <v>92</v>
      </c>
      <c r="F33" s="39"/>
      <c r="G33" s="223">
        <f>G34+G36</f>
        <v>405.5</v>
      </c>
      <c r="H33" s="45"/>
    </row>
    <row r="34" spans="1:8" ht="15.75">
      <c r="A34" s="160" t="s">
        <v>160</v>
      </c>
      <c r="B34" s="163" t="s">
        <v>35</v>
      </c>
      <c r="C34" s="12" t="s">
        <v>36</v>
      </c>
      <c r="D34" s="5" t="s">
        <v>38</v>
      </c>
      <c r="E34" s="5" t="s">
        <v>99</v>
      </c>
      <c r="F34" s="39"/>
      <c r="G34" s="223">
        <f>'Прилож № 4'!H127+'Прилож № 4'!H32+'Прилож № 4'!H121</f>
        <v>280.5</v>
      </c>
      <c r="H34" s="45"/>
    </row>
    <row r="35" spans="1:8" ht="15.75">
      <c r="A35" s="160" t="s">
        <v>162</v>
      </c>
      <c r="B35" s="163"/>
      <c r="C35" s="12"/>
      <c r="D35" s="5"/>
      <c r="E35" s="5"/>
      <c r="F35" s="39"/>
      <c r="G35" s="223"/>
      <c r="H35" s="45"/>
    </row>
    <row r="36" spans="1:8" ht="15.75">
      <c r="A36" s="160" t="s">
        <v>185</v>
      </c>
      <c r="B36" s="163" t="s">
        <v>35</v>
      </c>
      <c r="C36" s="12" t="s">
        <v>36</v>
      </c>
      <c r="D36" s="5" t="s">
        <v>38</v>
      </c>
      <c r="E36" s="5" t="s">
        <v>161</v>
      </c>
      <c r="F36" s="39"/>
      <c r="G36" s="223">
        <f>'Прилож № 4'!H34+'Прилож № 4'!H129</f>
        <v>125</v>
      </c>
      <c r="H36" s="45"/>
    </row>
    <row r="37" spans="1:8" ht="15.75">
      <c r="A37" s="160" t="s">
        <v>3</v>
      </c>
      <c r="B37" s="163" t="s">
        <v>35</v>
      </c>
      <c r="C37" s="12" t="s">
        <v>39</v>
      </c>
      <c r="D37" s="5" t="s">
        <v>90</v>
      </c>
      <c r="E37" s="5" t="s">
        <v>92</v>
      </c>
      <c r="F37" s="39"/>
      <c r="G37" s="223">
        <f>G40+G38</f>
        <v>71072</v>
      </c>
      <c r="H37" s="45"/>
    </row>
    <row r="38" spans="1:8" ht="15.75">
      <c r="A38" s="160" t="s">
        <v>128</v>
      </c>
      <c r="B38" s="163" t="s">
        <v>35</v>
      </c>
      <c r="C38" s="12" t="s">
        <v>39</v>
      </c>
      <c r="D38" s="5" t="s">
        <v>129</v>
      </c>
      <c r="E38" s="5"/>
      <c r="F38" s="39"/>
      <c r="G38" s="223">
        <f>G39</f>
        <v>32000</v>
      </c>
      <c r="H38" s="45"/>
    </row>
    <row r="39" spans="1:8" ht="15.75">
      <c r="A39" s="160" t="s">
        <v>189</v>
      </c>
      <c r="B39" s="163" t="s">
        <v>35</v>
      </c>
      <c r="C39" s="12" t="s">
        <v>39</v>
      </c>
      <c r="D39" s="5" t="s">
        <v>129</v>
      </c>
      <c r="E39" s="5" t="s">
        <v>130</v>
      </c>
      <c r="F39" s="39"/>
      <c r="G39" s="223">
        <f>'Прилож № 4'!H37+'Прилож № 4'!H138</f>
        <v>32000</v>
      </c>
      <c r="H39" s="45"/>
    </row>
    <row r="40" spans="1:8" ht="15.75">
      <c r="A40" s="160" t="s">
        <v>100</v>
      </c>
      <c r="B40" s="163" t="s">
        <v>35</v>
      </c>
      <c r="C40" s="12" t="s">
        <v>39</v>
      </c>
      <c r="D40" s="5" t="s">
        <v>146</v>
      </c>
      <c r="E40" s="5" t="s">
        <v>92</v>
      </c>
      <c r="F40" s="39"/>
      <c r="G40" s="223">
        <f>G44+G41+G42</f>
        <v>39072</v>
      </c>
      <c r="H40" s="45"/>
    </row>
    <row r="41" spans="1:8" ht="15.75">
      <c r="A41" s="160" t="s">
        <v>160</v>
      </c>
      <c r="B41" s="163" t="s">
        <v>35</v>
      </c>
      <c r="C41" s="12" t="s">
        <v>39</v>
      </c>
      <c r="D41" s="5" t="s">
        <v>146</v>
      </c>
      <c r="E41" s="5" t="s">
        <v>99</v>
      </c>
      <c r="F41" s="39"/>
      <c r="G41" s="223"/>
      <c r="H41" s="45"/>
    </row>
    <row r="42" spans="1:8" ht="15.75">
      <c r="A42" s="160" t="s">
        <v>225</v>
      </c>
      <c r="B42" s="163" t="s">
        <v>35</v>
      </c>
      <c r="C42" s="12" t="s">
        <v>39</v>
      </c>
      <c r="D42" s="5" t="s">
        <v>146</v>
      </c>
      <c r="E42" s="5" t="s">
        <v>203</v>
      </c>
      <c r="F42" s="39"/>
      <c r="G42" s="223">
        <f>'Прилож № 4'!H140</f>
        <v>5827</v>
      </c>
      <c r="H42" s="45"/>
    </row>
    <row r="43" spans="1:8" ht="15.75">
      <c r="A43" s="160" t="s">
        <v>40</v>
      </c>
      <c r="B43" s="163"/>
      <c r="C43" s="12"/>
      <c r="D43" s="5"/>
      <c r="E43" s="5"/>
      <c r="F43" s="39"/>
      <c r="G43" s="223"/>
      <c r="H43" s="45"/>
    </row>
    <row r="44" spans="1:9" ht="16.5" thickBot="1">
      <c r="A44" s="161" t="s">
        <v>101</v>
      </c>
      <c r="B44" s="165" t="s">
        <v>35</v>
      </c>
      <c r="C44" s="9" t="s">
        <v>39</v>
      </c>
      <c r="D44" s="9" t="s">
        <v>146</v>
      </c>
      <c r="E44" s="9" t="s">
        <v>15</v>
      </c>
      <c r="F44" s="9"/>
      <c r="G44" s="224">
        <f>'Прилож № 4'!H42+'Прилож № 4'!H104+'Прилож № 4'!H158+'Прилож № 4'!H141+'Прилож № 4'!H133</f>
        <v>33245</v>
      </c>
      <c r="H44" s="274"/>
      <c r="I44" s="140"/>
    </row>
    <row r="45" spans="1:9" ht="16.5" thickBot="1">
      <c r="A45" s="53" t="s">
        <v>83</v>
      </c>
      <c r="B45" s="54" t="s">
        <v>84</v>
      </c>
      <c r="C45" s="54" t="s">
        <v>91</v>
      </c>
      <c r="D45" s="54" t="s">
        <v>90</v>
      </c>
      <c r="E45" s="54" t="s">
        <v>92</v>
      </c>
      <c r="F45" s="54" t="s">
        <v>228</v>
      </c>
      <c r="G45" s="252">
        <f>G46</f>
        <v>13.6</v>
      </c>
      <c r="H45" s="276"/>
      <c r="I45" s="140"/>
    </row>
    <row r="46" spans="1:9" ht="15.75">
      <c r="A46" s="15" t="s">
        <v>85</v>
      </c>
      <c r="B46" s="11" t="s">
        <v>84</v>
      </c>
      <c r="C46" s="11" t="s">
        <v>86</v>
      </c>
      <c r="D46" s="11" t="s">
        <v>90</v>
      </c>
      <c r="E46" s="11" t="s">
        <v>92</v>
      </c>
      <c r="F46" s="11" t="s">
        <v>228</v>
      </c>
      <c r="G46" s="272">
        <f>G47</f>
        <v>13.6</v>
      </c>
      <c r="H46" s="275"/>
      <c r="I46" s="140"/>
    </row>
    <row r="47" spans="1:9" ht="15.75">
      <c r="A47" s="4" t="s">
        <v>200</v>
      </c>
      <c r="B47" s="5" t="s">
        <v>84</v>
      </c>
      <c r="C47" s="5" t="s">
        <v>86</v>
      </c>
      <c r="D47" s="5" t="s">
        <v>201</v>
      </c>
      <c r="E47" s="5"/>
      <c r="F47" s="5"/>
      <c r="G47" s="259">
        <f>G48</f>
        <v>13.6</v>
      </c>
      <c r="H47" s="273"/>
      <c r="I47" s="140"/>
    </row>
    <row r="48" spans="1:9" ht="16.5" thickBot="1">
      <c r="A48" s="4" t="s">
        <v>87</v>
      </c>
      <c r="B48" s="5" t="s">
        <v>84</v>
      </c>
      <c r="C48" s="5" t="s">
        <v>86</v>
      </c>
      <c r="D48" s="5" t="s">
        <v>201</v>
      </c>
      <c r="E48" s="5" t="s">
        <v>4</v>
      </c>
      <c r="F48" s="5" t="s">
        <v>228</v>
      </c>
      <c r="G48" s="259">
        <f>'Прилож № 4'!H108</f>
        <v>13.6</v>
      </c>
      <c r="H48" s="273"/>
      <c r="I48" s="140"/>
    </row>
    <row r="49" spans="1:8" ht="16.5" thickBot="1">
      <c r="A49" s="101" t="s">
        <v>6</v>
      </c>
      <c r="B49" s="171" t="s">
        <v>41</v>
      </c>
      <c r="C49" s="55" t="s">
        <v>91</v>
      </c>
      <c r="D49" s="54" t="s">
        <v>90</v>
      </c>
      <c r="E49" s="54" t="s">
        <v>92</v>
      </c>
      <c r="F49" s="32"/>
      <c r="G49" s="226">
        <f>G50+G53+G61+G65</f>
        <v>17318.9</v>
      </c>
      <c r="H49" s="277">
        <f>H50+H53+H61+H65</f>
        <v>0</v>
      </c>
    </row>
    <row r="50" spans="1:8" ht="15.75">
      <c r="A50" s="162" t="s">
        <v>7</v>
      </c>
      <c r="B50" s="167" t="s">
        <v>41</v>
      </c>
      <c r="C50" s="10" t="s">
        <v>42</v>
      </c>
      <c r="D50" s="11" t="s">
        <v>90</v>
      </c>
      <c r="E50" s="11" t="s">
        <v>92</v>
      </c>
      <c r="F50" s="42"/>
      <c r="G50" s="222">
        <f>G51</f>
        <v>68.6</v>
      </c>
      <c r="H50" s="123">
        <f>H51</f>
        <v>0</v>
      </c>
    </row>
    <row r="51" spans="1:8" ht="15.75">
      <c r="A51" s="160" t="s">
        <v>8</v>
      </c>
      <c r="B51" s="165" t="s">
        <v>41</v>
      </c>
      <c r="C51" s="12" t="s">
        <v>42</v>
      </c>
      <c r="D51" s="5" t="s">
        <v>43</v>
      </c>
      <c r="E51" s="5" t="s">
        <v>92</v>
      </c>
      <c r="F51" s="39"/>
      <c r="G51" s="223">
        <f>G52</f>
        <v>68.6</v>
      </c>
      <c r="H51" s="122">
        <f>H52</f>
        <v>0</v>
      </c>
    </row>
    <row r="52" spans="1:8" ht="15.75">
      <c r="A52" s="161" t="s">
        <v>44</v>
      </c>
      <c r="B52" s="165" t="s">
        <v>41</v>
      </c>
      <c r="C52" s="8" t="s">
        <v>42</v>
      </c>
      <c r="D52" s="9" t="s">
        <v>43</v>
      </c>
      <c r="E52" s="9" t="s">
        <v>17</v>
      </c>
      <c r="F52" s="40"/>
      <c r="G52" s="223">
        <f>'Прилож № 4'!H61</f>
        <v>68.6</v>
      </c>
      <c r="H52" s="250">
        <f>'Прилож № 4'!I61</f>
        <v>0</v>
      </c>
    </row>
    <row r="53" spans="1:8" ht="15.75">
      <c r="A53" s="161" t="s">
        <v>9</v>
      </c>
      <c r="B53" s="165" t="s">
        <v>41</v>
      </c>
      <c r="C53" s="8" t="s">
        <v>45</v>
      </c>
      <c r="D53" s="5" t="s">
        <v>90</v>
      </c>
      <c r="E53" s="5" t="s">
        <v>92</v>
      </c>
      <c r="F53" s="40"/>
      <c r="G53" s="223">
        <f>G55+G57+G59</f>
        <v>10453.7</v>
      </c>
      <c r="H53" s="259">
        <f>H55+H57+H59</f>
        <v>0</v>
      </c>
    </row>
    <row r="54" spans="1:8" ht="15.75">
      <c r="A54" s="161" t="s">
        <v>46</v>
      </c>
      <c r="B54" s="165"/>
      <c r="C54" s="8"/>
      <c r="D54" s="9"/>
      <c r="E54" s="9"/>
      <c r="F54" s="40"/>
      <c r="G54" s="223"/>
      <c r="H54" s="122"/>
    </row>
    <row r="55" spans="1:8" ht="15.75">
      <c r="A55" s="161" t="s">
        <v>47</v>
      </c>
      <c r="B55" s="163" t="s">
        <v>41</v>
      </c>
      <c r="C55" s="8" t="s">
        <v>45</v>
      </c>
      <c r="D55" s="9" t="s">
        <v>48</v>
      </c>
      <c r="E55" s="5" t="s">
        <v>92</v>
      </c>
      <c r="F55" s="40"/>
      <c r="G55" s="224">
        <f>G56</f>
        <v>10395</v>
      </c>
      <c r="H55" s="259">
        <f>H56</f>
        <v>0</v>
      </c>
    </row>
    <row r="56" spans="1:9" ht="15.75">
      <c r="A56" s="160" t="s">
        <v>44</v>
      </c>
      <c r="B56" s="163" t="s">
        <v>41</v>
      </c>
      <c r="C56" s="5" t="s">
        <v>45</v>
      </c>
      <c r="D56" s="5" t="s">
        <v>48</v>
      </c>
      <c r="E56" s="5" t="s">
        <v>17</v>
      </c>
      <c r="F56" s="5"/>
      <c r="G56" s="223">
        <f>'Прилож № 4'!H65+'Прилож № 4'!H146</f>
        <v>10395</v>
      </c>
      <c r="H56" s="240">
        <f>'Прилож № 4'!I65</f>
        <v>0</v>
      </c>
      <c r="I56" s="140"/>
    </row>
    <row r="57" spans="1:9" ht="15.75">
      <c r="A57" s="160" t="s">
        <v>56</v>
      </c>
      <c r="B57" s="163" t="s">
        <v>41</v>
      </c>
      <c r="C57" s="5" t="s">
        <v>45</v>
      </c>
      <c r="D57" s="5" t="s">
        <v>57</v>
      </c>
      <c r="E57" s="5" t="s">
        <v>92</v>
      </c>
      <c r="F57" s="5"/>
      <c r="G57" s="223">
        <f>G58</f>
        <v>53.1</v>
      </c>
      <c r="H57" s="242"/>
      <c r="I57" s="140"/>
    </row>
    <row r="58" spans="1:9" ht="15.75">
      <c r="A58" s="160" t="s">
        <v>44</v>
      </c>
      <c r="B58" s="163" t="s">
        <v>41</v>
      </c>
      <c r="C58" s="5" t="s">
        <v>45</v>
      </c>
      <c r="D58" s="5" t="s">
        <v>57</v>
      </c>
      <c r="E58" s="5" t="s">
        <v>17</v>
      </c>
      <c r="F58" s="5"/>
      <c r="G58" s="223">
        <f>'Прилож № 4'!H67</f>
        <v>53.1</v>
      </c>
      <c r="H58" s="239"/>
      <c r="I58" s="140"/>
    </row>
    <row r="59" spans="1:8" ht="15.75">
      <c r="A59" s="160" t="s">
        <v>157</v>
      </c>
      <c r="B59" s="163" t="s">
        <v>41</v>
      </c>
      <c r="C59" s="5" t="s">
        <v>45</v>
      </c>
      <c r="D59" s="5" t="s">
        <v>158</v>
      </c>
      <c r="E59" s="5" t="s">
        <v>92</v>
      </c>
      <c r="F59" s="39"/>
      <c r="G59" s="223">
        <f>G60</f>
        <v>5.6</v>
      </c>
      <c r="H59" s="259">
        <f>H60</f>
        <v>0</v>
      </c>
    </row>
    <row r="60" spans="1:8" ht="15.75">
      <c r="A60" s="160" t="s">
        <v>44</v>
      </c>
      <c r="B60" s="163" t="s">
        <v>41</v>
      </c>
      <c r="C60" s="5" t="s">
        <v>45</v>
      </c>
      <c r="D60" s="5" t="s">
        <v>158</v>
      </c>
      <c r="E60" s="5" t="s">
        <v>17</v>
      </c>
      <c r="F60" s="39"/>
      <c r="G60" s="223">
        <f>'Прилож № 4'!H68</f>
        <v>5.6</v>
      </c>
      <c r="H60" s="240">
        <f>'Прилож № 4'!I68</f>
        <v>0</v>
      </c>
    </row>
    <row r="61" spans="1:8" ht="15.75">
      <c r="A61" s="160" t="s">
        <v>49</v>
      </c>
      <c r="B61" s="163" t="s">
        <v>41</v>
      </c>
      <c r="C61" s="5" t="s">
        <v>50</v>
      </c>
      <c r="D61" s="5" t="s">
        <v>90</v>
      </c>
      <c r="E61" s="5" t="s">
        <v>92</v>
      </c>
      <c r="F61" s="39"/>
      <c r="G61" s="223">
        <f>G63</f>
        <v>1795.2</v>
      </c>
      <c r="H61" s="242"/>
    </row>
    <row r="62" spans="1:8" ht="15.75">
      <c r="A62" s="160" t="s">
        <v>51</v>
      </c>
      <c r="B62" s="163"/>
      <c r="C62" s="5"/>
      <c r="D62" s="5"/>
      <c r="E62" s="5"/>
      <c r="F62" s="39" t="s">
        <v>1</v>
      </c>
      <c r="G62" s="223"/>
      <c r="H62" s="242"/>
    </row>
    <row r="63" spans="1:8" ht="15.75">
      <c r="A63" s="160" t="s">
        <v>52</v>
      </c>
      <c r="B63" s="163" t="s">
        <v>41</v>
      </c>
      <c r="C63" s="5" t="s">
        <v>50</v>
      </c>
      <c r="D63" s="5" t="s">
        <v>53</v>
      </c>
      <c r="E63" s="5" t="s">
        <v>92</v>
      </c>
      <c r="F63" s="39"/>
      <c r="G63" s="223">
        <f>G64</f>
        <v>1795.2</v>
      </c>
      <c r="H63" s="242"/>
    </row>
    <row r="64" spans="1:8" ht="15.75">
      <c r="A64" s="160" t="s">
        <v>54</v>
      </c>
      <c r="B64" s="163" t="s">
        <v>41</v>
      </c>
      <c r="C64" s="5" t="s">
        <v>50</v>
      </c>
      <c r="D64" s="5" t="s">
        <v>53</v>
      </c>
      <c r="E64" s="5" t="s">
        <v>55</v>
      </c>
      <c r="F64" s="39"/>
      <c r="G64" s="223">
        <f>'Прилож № 4'!H72+'Прилож № 4'!H115</f>
        <v>1795.2</v>
      </c>
      <c r="H64" s="239"/>
    </row>
    <row r="65" spans="1:8" ht="15.75">
      <c r="A65" s="160" t="s">
        <v>58</v>
      </c>
      <c r="B65" s="163" t="s">
        <v>41</v>
      </c>
      <c r="C65" s="5" t="s">
        <v>59</v>
      </c>
      <c r="D65" s="5" t="s">
        <v>90</v>
      </c>
      <c r="E65" s="5" t="s">
        <v>92</v>
      </c>
      <c r="F65" s="39"/>
      <c r="G65" s="223">
        <f>G66+G68</f>
        <v>5001.4</v>
      </c>
      <c r="H65" s="242"/>
    </row>
    <row r="66" spans="1:8" ht="15.75">
      <c r="A66" s="161" t="s">
        <v>164</v>
      </c>
      <c r="B66" s="163" t="s">
        <v>41</v>
      </c>
      <c r="C66" s="5" t="s">
        <v>59</v>
      </c>
      <c r="D66" s="5" t="s">
        <v>23</v>
      </c>
      <c r="E66" s="5" t="s">
        <v>92</v>
      </c>
      <c r="F66" s="39"/>
      <c r="G66" s="223">
        <f>G67</f>
        <v>1.4</v>
      </c>
      <c r="H66" s="242"/>
    </row>
    <row r="67" spans="1:8" ht="15.75">
      <c r="A67" s="4" t="s">
        <v>93</v>
      </c>
      <c r="B67" s="12" t="s">
        <v>41</v>
      </c>
      <c r="C67" s="5" t="s">
        <v>59</v>
      </c>
      <c r="D67" s="5" t="s">
        <v>23</v>
      </c>
      <c r="E67" s="5" t="s">
        <v>94</v>
      </c>
      <c r="F67" s="39"/>
      <c r="G67" s="223">
        <f>'Прилож № 4'!H75</f>
        <v>1.4</v>
      </c>
      <c r="H67" s="239"/>
    </row>
    <row r="68" spans="1:8" ht="15.75">
      <c r="A68" s="160" t="s">
        <v>128</v>
      </c>
      <c r="B68" s="10" t="s">
        <v>41</v>
      </c>
      <c r="C68" s="11" t="s">
        <v>59</v>
      </c>
      <c r="D68" s="11" t="s">
        <v>129</v>
      </c>
      <c r="E68" s="11"/>
      <c r="F68" s="42"/>
      <c r="G68" s="222">
        <f>G69</f>
        <v>5000</v>
      </c>
      <c r="H68" s="270"/>
    </row>
    <row r="69" spans="1:8" ht="16.5" thickBot="1">
      <c r="A69" s="160" t="s">
        <v>189</v>
      </c>
      <c r="B69" s="10" t="s">
        <v>41</v>
      </c>
      <c r="C69" s="11" t="s">
        <v>59</v>
      </c>
      <c r="D69" s="11" t="s">
        <v>129</v>
      </c>
      <c r="E69" s="11" t="s">
        <v>130</v>
      </c>
      <c r="F69" s="42"/>
      <c r="G69" s="222">
        <v>5000</v>
      </c>
      <c r="H69" s="270"/>
    </row>
    <row r="70" spans="1:8" ht="15.75">
      <c r="A70" s="118" t="s">
        <v>60</v>
      </c>
      <c r="B70" s="172"/>
      <c r="C70" s="62"/>
      <c r="D70" s="62"/>
      <c r="E70" s="62"/>
      <c r="F70" s="85" t="s">
        <v>10</v>
      </c>
      <c r="G70" s="225"/>
      <c r="H70" s="243"/>
    </row>
    <row r="71" spans="1:8" ht="16.5" thickBot="1">
      <c r="A71" s="115" t="s">
        <v>61</v>
      </c>
      <c r="B71" s="173" t="s">
        <v>67</v>
      </c>
      <c r="C71" s="147" t="s">
        <v>91</v>
      </c>
      <c r="D71" s="49" t="s">
        <v>90</v>
      </c>
      <c r="E71" s="49" t="s">
        <v>92</v>
      </c>
      <c r="F71" s="158"/>
      <c r="G71" s="227">
        <f>G72+G80</f>
        <v>6436.2</v>
      </c>
      <c r="H71" s="244"/>
    </row>
    <row r="72" spans="1:8" ht="15.75">
      <c r="A72" s="162" t="s">
        <v>62</v>
      </c>
      <c r="B72" s="167" t="s">
        <v>67</v>
      </c>
      <c r="C72" s="11" t="s">
        <v>63</v>
      </c>
      <c r="D72" s="11" t="s">
        <v>90</v>
      </c>
      <c r="E72" s="11" t="s">
        <v>92</v>
      </c>
      <c r="F72" s="42" t="s">
        <v>11</v>
      </c>
      <c r="G72" s="222">
        <f>G74+G76+G78</f>
        <v>5636.2</v>
      </c>
      <c r="H72" s="241"/>
    </row>
    <row r="73" spans="1:8" ht="15.75">
      <c r="A73" s="160" t="s">
        <v>64</v>
      </c>
      <c r="B73" s="163"/>
      <c r="C73" s="5"/>
      <c r="D73" s="5"/>
      <c r="E73" s="5"/>
      <c r="F73" s="39"/>
      <c r="G73" s="223"/>
      <c r="H73" s="242"/>
    </row>
    <row r="74" spans="1:8" ht="15.75">
      <c r="A74" s="160" t="s">
        <v>65</v>
      </c>
      <c r="B74" s="163" t="s">
        <v>67</v>
      </c>
      <c r="C74" s="5" t="s">
        <v>63</v>
      </c>
      <c r="D74" s="5" t="s">
        <v>66</v>
      </c>
      <c r="E74" s="5" t="s">
        <v>92</v>
      </c>
      <c r="F74" s="39" t="s">
        <v>12</v>
      </c>
      <c r="G74" s="223">
        <f>G75</f>
        <v>5340</v>
      </c>
      <c r="H74" s="242"/>
    </row>
    <row r="75" spans="1:8" ht="15.75">
      <c r="A75" s="161" t="s">
        <v>44</v>
      </c>
      <c r="B75" s="163" t="s">
        <v>67</v>
      </c>
      <c r="C75" s="5" t="s">
        <v>63</v>
      </c>
      <c r="D75" s="5" t="s">
        <v>66</v>
      </c>
      <c r="E75" s="5" t="s">
        <v>17</v>
      </c>
      <c r="F75" s="39"/>
      <c r="G75" s="223">
        <f>'Прилож № 4'!H82+'Прилож № 4'!H48</f>
        <v>5340</v>
      </c>
      <c r="H75" s="239"/>
    </row>
    <row r="76" spans="1:8" ht="15.75">
      <c r="A76" s="160" t="s">
        <v>13</v>
      </c>
      <c r="B76" s="163" t="s">
        <v>67</v>
      </c>
      <c r="C76" s="5" t="s">
        <v>63</v>
      </c>
      <c r="D76" s="5" t="s">
        <v>68</v>
      </c>
      <c r="E76" s="5" t="s">
        <v>92</v>
      </c>
      <c r="F76" s="39"/>
      <c r="G76" s="223">
        <f>G77</f>
        <v>0</v>
      </c>
      <c r="H76" s="242"/>
    </row>
    <row r="77" spans="1:8" ht="15.75">
      <c r="A77" s="161" t="s">
        <v>44</v>
      </c>
      <c r="B77" s="163" t="s">
        <v>67</v>
      </c>
      <c r="C77" s="5" t="s">
        <v>63</v>
      </c>
      <c r="D77" s="5" t="s">
        <v>68</v>
      </c>
      <c r="E77" s="5" t="s">
        <v>17</v>
      </c>
      <c r="F77" s="39"/>
      <c r="G77" s="223">
        <f>'Прилож № 4'!H84</f>
        <v>0</v>
      </c>
      <c r="H77" s="239"/>
    </row>
    <row r="78" spans="1:8" ht="15.75">
      <c r="A78" s="160" t="s">
        <v>14</v>
      </c>
      <c r="B78" s="163" t="s">
        <v>67</v>
      </c>
      <c r="C78" s="5" t="s">
        <v>63</v>
      </c>
      <c r="D78" s="5" t="s">
        <v>69</v>
      </c>
      <c r="E78" s="5" t="s">
        <v>92</v>
      </c>
      <c r="F78" s="39"/>
      <c r="G78" s="223">
        <f>G79</f>
        <v>296.2</v>
      </c>
      <c r="H78" s="242"/>
    </row>
    <row r="79" spans="1:8" ht="15.75">
      <c r="A79" s="161" t="s">
        <v>44</v>
      </c>
      <c r="B79" s="163" t="s">
        <v>67</v>
      </c>
      <c r="C79" s="5" t="s">
        <v>63</v>
      </c>
      <c r="D79" s="5" t="s">
        <v>69</v>
      </c>
      <c r="E79" s="5" t="s">
        <v>17</v>
      </c>
      <c r="F79" s="39"/>
      <c r="G79" s="223">
        <f>'Прилож № 4'!H86</f>
        <v>296.2</v>
      </c>
      <c r="H79" s="239"/>
    </row>
    <row r="80" spans="1:8" ht="15.75">
      <c r="A80" s="18" t="s">
        <v>215</v>
      </c>
      <c r="B80" s="163" t="s">
        <v>67</v>
      </c>
      <c r="C80" s="9" t="s">
        <v>216</v>
      </c>
      <c r="D80" s="5"/>
      <c r="E80" s="5"/>
      <c r="F80" s="40"/>
      <c r="G80" s="223">
        <f>G82</f>
        <v>800</v>
      </c>
      <c r="H80" s="239"/>
    </row>
    <row r="81" spans="1:8" ht="15.75">
      <c r="A81" s="18" t="s">
        <v>70</v>
      </c>
      <c r="B81" s="163"/>
      <c r="C81" s="9"/>
      <c r="D81" s="5"/>
      <c r="E81" s="5"/>
      <c r="F81" s="40"/>
      <c r="G81" s="223"/>
      <c r="H81" s="239"/>
    </row>
    <row r="82" spans="1:8" ht="15.75">
      <c r="A82" s="20" t="s">
        <v>71</v>
      </c>
      <c r="B82" s="163" t="s">
        <v>67</v>
      </c>
      <c r="C82" s="9" t="s">
        <v>216</v>
      </c>
      <c r="D82" s="5" t="s">
        <v>72</v>
      </c>
      <c r="E82" s="5"/>
      <c r="F82" s="40"/>
      <c r="G82" s="223">
        <f>G84</f>
        <v>800</v>
      </c>
      <c r="H82" s="239"/>
    </row>
    <row r="83" spans="1:8" ht="15.75">
      <c r="A83" s="20" t="s">
        <v>177</v>
      </c>
      <c r="B83" s="163"/>
      <c r="C83" s="9"/>
      <c r="D83" s="5"/>
      <c r="E83" s="5"/>
      <c r="F83" s="40"/>
      <c r="G83" s="223"/>
      <c r="H83" s="239"/>
    </row>
    <row r="84" spans="1:8" ht="16.5" thickBot="1">
      <c r="A84" s="20" t="s">
        <v>178</v>
      </c>
      <c r="B84" s="163" t="s">
        <v>67</v>
      </c>
      <c r="C84" s="9" t="s">
        <v>216</v>
      </c>
      <c r="D84" s="5" t="s">
        <v>72</v>
      </c>
      <c r="E84" s="5" t="s">
        <v>163</v>
      </c>
      <c r="F84" s="40"/>
      <c r="G84" s="223">
        <f>'Прилож № 4'!H166</f>
        <v>800</v>
      </c>
      <c r="H84" s="239"/>
    </row>
    <row r="85" spans="1:8" ht="16.5" thickBot="1">
      <c r="A85" s="101" t="s">
        <v>77</v>
      </c>
      <c r="B85" s="81" t="s">
        <v>78</v>
      </c>
      <c r="C85" s="55" t="s">
        <v>91</v>
      </c>
      <c r="D85" s="54" t="s">
        <v>90</v>
      </c>
      <c r="E85" s="54" t="s">
        <v>92</v>
      </c>
      <c r="F85" s="87"/>
      <c r="G85" s="226">
        <f>G86</f>
        <v>6954.5</v>
      </c>
      <c r="H85" s="277">
        <f>H86</f>
        <v>0</v>
      </c>
    </row>
    <row r="86" spans="1:8" ht="15.75">
      <c r="A86" s="162" t="s">
        <v>16</v>
      </c>
      <c r="B86" s="167" t="s">
        <v>78</v>
      </c>
      <c r="C86" s="11" t="s">
        <v>79</v>
      </c>
      <c r="D86" s="23" t="s">
        <v>90</v>
      </c>
      <c r="E86" s="23" t="s">
        <v>92</v>
      </c>
      <c r="F86" s="42"/>
      <c r="G86" s="222">
        <f>G90+G92+G94</f>
        <v>6954.5</v>
      </c>
      <c r="H86" s="272">
        <f>H90+H92+H94</f>
        <v>0</v>
      </c>
    </row>
    <row r="87" spans="1:8" ht="15.75">
      <c r="A87" s="160" t="s">
        <v>167</v>
      </c>
      <c r="B87" s="163"/>
      <c r="C87" s="5"/>
      <c r="D87" s="5"/>
      <c r="E87" s="5"/>
      <c r="F87" s="39"/>
      <c r="G87" s="223"/>
      <c r="H87" s="242"/>
    </row>
    <row r="88" spans="1:8" ht="15.75">
      <c r="A88" s="160" t="s">
        <v>76</v>
      </c>
      <c r="B88" s="163"/>
      <c r="C88" s="5"/>
      <c r="D88" s="5"/>
      <c r="E88" s="5"/>
      <c r="F88" s="39"/>
      <c r="G88" s="223"/>
      <c r="H88" s="242"/>
    </row>
    <row r="89" spans="1:8" ht="15.75">
      <c r="A89" s="160" t="s">
        <v>165</v>
      </c>
      <c r="B89" s="163"/>
      <c r="C89" s="5"/>
      <c r="D89" s="5"/>
      <c r="E89" s="5"/>
      <c r="F89" s="39"/>
      <c r="G89" s="223"/>
      <c r="H89" s="242"/>
    </row>
    <row r="90" spans="1:8" ht="15.75">
      <c r="A90" s="161" t="s">
        <v>166</v>
      </c>
      <c r="B90" s="163" t="s">
        <v>78</v>
      </c>
      <c r="C90" s="5" t="s">
        <v>79</v>
      </c>
      <c r="D90" s="5" t="s">
        <v>75</v>
      </c>
      <c r="E90" s="5" t="s">
        <v>92</v>
      </c>
      <c r="F90" s="39"/>
      <c r="G90" s="223">
        <f>G91</f>
        <v>0</v>
      </c>
      <c r="H90" s="242"/>
    </row>
    <row r="91" spans="1:8" ht="15.75">
      <c r="A91" s="161" t="s">
        <v>44</v>
      </c>
      <c r="B91" s="163" t="s">
        <v>78</v>
      </c>
      <c r="C91" s="5" t="s">
        <v>79</v>
      </c>
      <c r="D91" s="5" t="s">
        <v>75</v>
      </c>
      <c r="E91" s="5" t="s">
        <v>17</v>
      </c>
      <c r="F91" s="39"/>
      <c r="G91" s="223">
        <f>'Прилож № 4'!H93</f>
        <v>0</v>
      </c>
      <c r="H91" s="239"/>
    </row>
    <row r="92" spans="1:8" ht="15.75">
      <c r="A92" s="160" t="s">
        <v>80</v>
      </c>
      <c r="B92" s="163" t="s">
        <v>78</v>
      </c>
      <c r="C92" s="5" t="s">
        <v>79</v>
      </c>
      <c r="D92" s="5" t="s">
        <v>81</v>
      </c>
      <c r="E92" s="5" t="s">
        <v>92</v>
      </c>
      <c r="F92" s="39"/>
      <c r="G92" s="223">
        <f>G93</f>
        <v>6954.5</v>
      </c>
      <c r="H92" s="259">
        <f>H93</f>
        <v>0</v>
      </c>
    </row>
    <row r="93" spans="1:8" ht="15.75">
      <c r="A93" s="161" t="s">
        <v>44</v>
      </c>
      <c r="B93" s="163" t="s">
        <v>78</v>
      </c>
      <c r="C93" s="5" t="s">
        <v>79</v>
      </c>
      <c r="D93" s="5" t="s">
        <v>81</v>
      </c>
      <c r="E93" s="5" t="s">
        <v>17</v>
      </c>
      <c r="F93" s="39"/>
      <c r="G93" s="223">
        <f>'Прилож № 4'!H95</f>
        <v>6954.5</v>
      </c>
      <c r="H93" s="239">
        <f>'Прилож № 4'!I95</f>
        <v>0</v>
      </c>
    </row>
    <row r="94" spans="1:8" ht="15.75">
      <c r="A94" s="161" t="s">
        <v>123</v>
      </c>
      <c r="B94" s="163" t="s">
        <v>78</v>
      </c>
      <c r="C94" s="5" t="s">
        <v>79</v>
      </c>
      <c r="D94" s="5" t="s">
        <v>124</v>
      </c>
      <c r="E94" s="5" t="s">
        <v>92</v>
      </c>
      <c r="F94" s="39"/>
      <c r="G94" s="223">
        <f>G95</f>
        <v>0</v>
      </c>
      <c r="H94" s="242"/>
    </row>
    <row r="95" spans="1:8" ht="16.5" thickBot="1">
      <c r="A95" s="161" t="s">
        <v>44</v>
      </c>
      <c r="B95" s="163" t="s">
        <v>78</v>
      </c>
      <c r="C95" s="5" t="s">
        <v>79</v>
      </c>
      <c r="D95" s="5" t="s">
        <v>124</v>
      </c>
      <c r="E95" s="5" t="s">
        <v>17</v>
      </c>
      <c r="F95" s="39"/>
      <c r="G95" s="223">
        <f>'Прилож № 4'!H97</f>
        <v>0</v>
      </c>
      <c r="H95" s="239"/>
    </row>
    <row r="96" spans="1:8" ht="16.5" thickBot="1">
      <c r="A96" s="109" t="s">
        <v>5</v>
      </c>
      <c r="B96" s="117" t="s">
        <v>82</v>
      </c>
      <c r="C96" s="55" t="s">
        <v>91</v>
      </c>
      <c r="D96" s="54" t="s">
        <v>90</v>
      </c>
      <c r="E96" s="54" t="s">
        <v>92</v>
      </c>
      <c r="F96" s="87"/>
      <c r="G96" s="226">
        <f>G97+G101</f>
        <v>5</v>
      </c>
      <c r="H96" s="264">
        <f>H97+H101</f>
        <v>0</v>
      </c>
    </row>
    <row r="97" spans="1:8" ht="15.75">
      <c r="A97" s="162" t="s">
        <v>88</v>
      </c>
      <c r="B97" s="167" t="s">
        <v>82</v>
      </c>
      <c r="C97" s="11" t="s">
        <v>89</v>
      </c>
      <c r="D97" s="23" t="s">
        <v>90</v>
      </c>
      <c r="E97" s="23" t="s">
        <v>92</v>
      </c>
      <c r="F97" s="42"/>
      <c r="G97" s="222">
        <f>G98</f>
        <v>0</v>
      </c>
      <c r="H97" s="241"/>
    </row>
    <row r="98" spans="1:8" ht="15.75">
      <c r="A98" s="160" t="s">
        <v>168</v>
      </c>
      <c r="B98" s="163" t="s">
        <v>82</v>
      </c>
      <c r="C98" s="5" t="s">
        <v>89</v>
      </c>
      <c r="D98" s="5" t="s">
        <v>154</v>
      </c>
      <c r="E98" s="9" t="s">
        <v>92</v>
      </c>
      <c r="F98" s="39"/>
      <c r="G98" s="223">
        <f>G100</f>
        <v>0</v>
      </c>
      <c r="H98" s="242"/>
    </row>
    <row r="99" spans="1:8" ht="15.75">
      <c r="A99" s="160" t="s">
        <v>170</v>
      </c>
      <c r="B99" s="163"/>
      <c r="C99" s="5"/>
      <c r="D99" s="5"/>
      <c r="E99" s="9"/>
      <c r="F99" s="39"/>
      <c r="G99" s="223"/>
      <c r="H99" s="242"/>
    </row>
    <row r="100" spans="1:8" ht="15.75">
      <c r="A100" s="160" t="s">
        <v>171</v>
      </c>
      <c r="B100" s="163" t="s">
        <v>82</v>
      </c>
      <c r="C100" s="5" t="s">
        <v>89</v>
      </c>
      <c r="D100" s="5" t="s">
        <v>154</v>
      </c>
      <c r="E100" s="9" t="s">
        <v>169</v>
      </c>
      <c r="F100" s="39"/>
      <c r="G100" s="223">
        <f>'Прилож № 4'!H53</f>
        <v>0</v>
      </c>
      <c r="H100" s="239"/>
    </row>
    <row r="101" spans="1:8" ht="15.75">
      <c r="A101" s="20" t="s">
        <v>213</v>
      </c>
      <c r="B101" s="163" t="s">
        <v>82</v>
      </c>
      <c r="C101" s="11" t="s">
        <v>214</v>
      </c>
      <c r="D101" s="5"/>
      <c r="E101" s="9"/>
      <c r="F101" s="42"/>
      <c r="G101" s="222">
        <f>G102</f>
        <v>5</v>
      </c>
      <c r="H101" s="265">
        <f>H102</f>
        <v>0</v>
      </c>
    </row>
    <row r="102" spans="1:8" ht="15.75">
      <c r="A102" s="18" t="s">
        <v>194</v>
      </c>
      <c r="B102" s="163" t="s">
        <v>82</v>
      </c>
      <c r="C102" s="11" t="s">
        <v>214</v>
      </c>
      <c r="D102" s="5" t="s">
        <v>195</v>
      </c>
      <c r="E102" s="9"/>
      <c r="F102" s="42"/>
      <c r="G102" s="222">
        <f>G103</f>
        <v>5</v>
      </c>
      <c r="H102" s="265"/>
    </row>
    <row r="103" spans="1:8" ht="16.5" thickBot="1">
      <c r="A103" s="266" t="s">
        <v>196</v>
      </c>
      <c r="B103" s="163" t="s">
        <v>82</v>
      </c>
      <c r="C103" s="11" t="s">
        <v>214</v>
      </c>
      <c r="D103" s="5" t="s">
        <v>195</v>
      </c>
      <c r="E103" s="9" t="s">
        <v>197</v>
      </c>
      <c r="F103" s="42"/>
      <c r="G103" s="222">
        <f>'Прилож № 4'!H56</f>
        <v>5</v>
      </c>
      <c r="H103" s="265"/>
    </row>
    <row r="104" spans="1:8" ht="16.5" thickBot="1">
      <c r="A104" s="109" t="s">
        <v>132</v>
      </c>
      <c r="B104" s="166"/>
      <c r="C104" s="14"/>
      <c r="D104" s="14"/>
      <c r="E104" s="14"/>
      <c r="F104" s="174"/>
      <c r="G104" s="226">
        <f>G11+G23+G31+G49+G71+G85+G96+G27+G45</f>
        <v>108033.59999999999</v>
      </c>
      <c r="H104" s="277">
        <f>H11+H23+H31+H49+H71+H85+H96</f>
        <v>0</v>
      </c>
    </row>
  </sheetData>
  <mergeCells count="2">
    <mergeCell ref="A7:H7"/>
    <mergeCell ref="A8:H8"/>
  </mergeCells>
  <printOptions horizontalCentered="1"/>
  <pageMargins left="0.4330708661417323" right="0.3149606299212598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1">
      <selection activeCell="A4" sqref="A3:A4"/>
    </sheetView>
  </sheetViews>
  <sheetFormatPr defaultColWidth="8.796875" defaultRowHeight="15"/>
  <cols>
    <col min="1" max="1" width="42.69921875" style="0" customWidth="1"/>
    <col min="2" max="2" width="5.19921875" style="1" customWidth="1"/>
    <col min="3" max="3" width="5.59765625" style="1" customWidth="1"/>
    <col min="4" max="4" width="5" style="1" customWidth="1"/>
    <col min="5" max="5" width="7" style="1" customWidth="1"/>
    <col min="6" max="6" width="0.1015625" style="1" hidden="1" customWidth="1"/>
    <col min="7" max="7" width="5.59765625" style="0" customWidth="1"/>
    <col min="8" max="8" width="10.19921875" style="0" customWidth="1"/>
    <col min="9" max="9" width="8.8984375" style="0" customWidth="1"/>
  </cols>
  <sheetData>
    <row r="1" ht="15.75">
      <c r="E1" s="1" t="s">
        <v>237</v>
      </c>
    </row>
    <row r="2" ht="15.75">
      <c r="E2" s="1" t="s">
        <v>230</v>
      </c>
    </row>
    <row r="3" ht="15.75">
      <c r="E3" s="1" t="s">
        <v>244</v>
      </c>
    </row>
    <row r="4" ht="15.75">
      <c r="E4" s="1" t="s">
        <v>238</v>
      </c>
    </row>
    <row r="5" ht="15.75">
      <c r="E5" s="1" t="s">
        <v>239</v>
      </c>
    </row>
    <row r="7" spans="1:9" ht="15.75">
      <c r="A7" s="281" t="s">
        <v>240</v>
      </c>
      <c r="B7" s="281"/>
      <c r="C7" s="281"/>
      <c r="D7" s="281"/>
      <c r="E7" s="281"/>
      <c r="F7" s="281"/>
      <c r="G7" s="281"/>
      <c r="H7" s="281"/>
      <c r="I7" s="281"/>
    </row>
    <row r="8" spans="1:6" ht="16.5" thickBot="1">
      <c r="A8" s="2"/>
      <c r="B8" s="3"/>
      <c r="C8" s="3"/>
      <c r="D8" s="3"/>
      <c r="E8" s="3"/>
      <c r="F8" s="3"/>
    </row>
    <row r="9" spans="1:9" ht="15.75">
      <c r="A9" s="36" t="s">
        <v>0</v>
      </c>
      <c r="B9" s="37" t="s">
        <v>103</v>
      </c>
      <c r="C9" s="34" t="s">
        <v>104</v>
      </c>
      <c r="D9" s="34" t="s">
        <v>110</v>
      </c>
      <c r="E9" s="34" t="s">
        <v>108</v>
      </c>
      <c r="F9" s="44"/>
      <c r="G9" s="38" t="s">
        <v>106</v>
      </c>
      <c r="H9" s="38" t="s">
        <v>107</v>
      </c>
      <c r="I9" s="206" t="s">
        <v>191</v>
      </c>
    </row>
    <row r="10" spans="1:9" ht="24" thickBot="1">
      <c r="A10" s="219"/>
      <c r="B10" s="220"/>
      <c r="C10" s="93"/>
      <c r="D10" s="93" t="s">
        <v>111</v>
      </c>
      <c r="E10" s="93" t="s">
        <v>105</v>
      </c>
      <c r="F10" s="33"/>
      <c r="G10" s="43"/>
      <c r="H10" s="43"/>
      <c r="I10" s="218" t="s">
        <v>192</v>
      </c>
    </row>
    <row r="11" spans="1:9" ht="16.5" thickBot="1">
      <c r="A11" s="53" t="s">
        <v>102</v>
      </c>
      <c r="B11" s="54" t="s">
        <v>172</v>
      </c>
      <c r="C11" s="82"/>
      <c r="D11" s="82"/>
      <c r="E11" s="82"/>
      <c r="F11" s="87"/>
      <c r="G11" s="50"/>
      <c r="H11" s="179">
        <f>H12+H24+H49+H28+H44</f>
        <v>12123.5</v>
      </c>
      <c r="I11" s="155">
        <f>I12+I24+I49+I28+I44</f>
        <v>0</v>
      </c>
    </row>
    <row r="12" spans="1:9" ht="15.75">
      <c r="A12" s="83" t="s">
        <v>21</v>
      </c>
      <c r="B12" s="84" t="s">
        <v>172</v>
      </c>
      <c r="C12" s="84" t="s">
        <v>22</v>
      </c>
      <c r="D12" s="84"/>
      <c r="E12" s="84"/>
      <c r="F12" s="51"/>
      <c r="G12" s="84"/>
      <c r="H12" s="207">
        <f>H20+H15</f>
        <v>3443</v>
      </c>
      <c r="I12" s="261">
        <f>I20</f>
        <v>0</v>
      </c>
    </row>
    <row r="13" spans="1:9" ht="15.75">
      <c r="A13" s="18" t="s">
        <v>219</v>
      </c>
      <c r="B13" s="24"/>
      <c r="C13" s="24"/>
      <c r="D13" s="24"/>
      <c r="E13" s="24"/>
      <c r="F13" s="57"/>
      <c r="G13" s="24"/>
      <c r="H13" s="215"/>
      <c r="I13" s="263"/>
    </row>
    <row r="14" spans="1:9" ht="15.75">
      <c r="A14" s="16" t="s">
        <v>220</v>
      </c>
      <c r="B14" s="24"/>
      <c r="C14" s="24"/>
      <c r="D14" s="24"/>
      <c r="E14" s="24"/>
      <c r="F14" s="57"/>
      <c r="G14" s="24"/>
      <c r="H14" s="215"/>
      <c r="I14" s="263"/>
    </row>
    <row r="15" spans="1:9" ht="15.75">
      <c r="A15" s="16" t="s">
        <v>221</v>
      </c>
      <c r="B15" s="11" t="s">
        <v>172</v>
      </c>
      <c r="C15" s="11" t="s">
        <v>22</v>
      </c>
      <c r="D15" s="11" t="s">
        <v>222</v>
      </c>
      <c r="E15" s="24"/>
      <c r="F15" s="57"/>
      <c r="G15" s="24"/>
      <c r="H15" s="210">
        <f>H16</f>
        <v>100</v>
      </c>
      <c r="I15" s="263"/>
    </row>
    <row r="16" spans="1:9" ht="15.75">
      <c r="A16" s="18" t="s">
        <v>24</v>
      </c>
      <c r="B16" s="11" t="s">
        <v>172</v>
      </c>
      <c r="C16" s="11" t="s">
        <v>22</v>
      </c>
      <c r="D16" s="11" t="s">
        <v>222</v>
      </c>
      <c r="E16" s="11" t="s">
        <v>23</v>
      </c>
      <c r="F16" s="57"/>
      <c r="G16" s="24"/>
      <c r="H16" s="210">
        <f>H17</f>
        <v>100</v>
      </c>
      <c r="I16" s="263"/>
    </row>
    <row r="17" spans="1:9" ht="15.75">
      <c r="A17" s="16" t="s">
        <v>223</v>
      </c>
      <c r="B17" s="11" t="s">
        <v>172</v>
      </c>
      <c r="C17" s="11" t="s">
        <v>22</v>
      </c>
      <c r="D17" s="11" t="s">
        <v>222</v>
      </c>
      <c r="E17" s="11" t="s">
        <v>23</v>
      </c>
      <c r="F17" s="57"/>
      <c r="G17" s="11" t="s">
        <v>205</v>
      </c>
      <c r="H17" s="210">
        <v>100</v>
      </c>
      <c r="I17" s="263"/>
    </row>
    <row r="18" spans="1:9" ht="15.75">
      <c r="A18" s="18" t="s">
        <v>25</v>
      </c>
      <c r="B18" s="5"/>
      <c r="C18" s="5"/>
      <c r="D18" s="5"/>
      <c r="E18" s="5"/>
      <c r="F18" s="39"/>
      <c r="G18" s="5"/>
      <c r="H18" s="19"/>
      <c r="I18" s="45"/>
    </row>
    <row r="19" spans="1:9" ht="15.75">
      <c r="A19" s="20" t="s">
        <v>26</v>
      </c>
      <c r="B19" s="5"/>
      <c r="C19" s="5"/>
      <c r="D19" s="5"/>
      <c r="E19" s="5"/>
      <c r="F19" s="39"/>
      <c r="G19" s="5"/>
      <c r="H19" s="19"/>
      <c r="I19" s="45"/>
    </row>
    <row r="20" spans="1:9" ht="15.75">
      <c r="A20" s="18" t="s">
        <v>27</v>
      </c>
      <c r="B20" s="12" t="s">
        <v>172</v>
      </c>
      <c r="C20" s="5" t="s">
        <v>22</v>
      </c>
      <c r="D20" s="5" t="s">
        <v>28</v>
      </c>
      <c r="E20" s="5"/>
      <c r="F20" s="39"/>
      <c r="G20" s="5"/>
      <c r="H20" s="208">
        <f>H21</f>
        <v>3343</v>
      </c>
      <c r="I20" s="122">
        <f>I21</f>
        <v>0</v>
      </c>
    </row>
    <row r="21" spans="1:9" ht="15.75">
      <c r="A21" s="18" t="s">
        <v>24</v>
      </c>
      <c r="B21" s="12" t="s">
        <v>172</v>
      </c>
      <c r="C21" s="5" t="s">
        <v>22</v>
      </c>
      <c r="D21" s="5" t="s">
        <v>28</v>
      </c>
      <c r="E21" s="5" t="s">
        <v>23</v>
      </c>
      <c r="F21" s="39"/>
      <c r="G21" s="5"/>
      <c r="H21" s="208">
        <f>H22</f>
        <v>3343</v>
      </c>
      <c r="I21" s="122">
        <f>I22</f>
        <v>0</v>
      </c>
    </row>
    <row r="22" spans="1:9" ht="15.75">
      <c r="A22" s="16" t="s">
        <v>93</v>
      </c>
      <c r="B22" s="12" t="s">
        <v>172</v>
      </c>
      <c r="C22" s="5" t="s">
        <v>22</v>
      </c>
      <c r="D22" s="5" t="s">
        <v>28</v>
      </c>
      <c r="E22" s="5" t="s">
        <v>23</v>
      </c>
      <c r="F22" s="39"/>
      <c r="G22" s="47" t="s">
        <v>94</v>
      </c>
      <c r="H22" s="208">
        <v>3343</v>
      </c>
      <c r="I22" s="122"/>
    </row>
    <row r="23" spans="1:9" ht="15.75">
      <c r="A23" s="21" t="s">
        <v>29</v>
      </c>
      <c r="B23" s="25"/>
      <c r="C23" s="28"/>
      <c r="D23" s="27"/>
      <c r="E23" s="27"/>
      <c r="F23" s="52"/>
      <c r="G23" s="25"/>
      <c r="H23" s="211"/>
      <c r="I23" s="45"/>
    </row>
    <row r="24" spans="1:9" ht="15.75">
      <c r="A24" s="21" t="s">
        <v>30</v>
      </c>
      <c r="B24" s="25" t="s">
        <v>172</v>
      </c>
      <c r="C24" s="26" t="s">
        <v>31</v>
      </c>
      <c r="D24" s="27"/>
      <c r="E24" s="27"/>
      <c r="F24" s="52" t="s">
        <v>2</v>
      </c>
      <c r="G24" s="25"/>
      <c r="H24" s="209">
        <f>H25</f>
        <v>-215.1</v>
      </c>
      <c r="I24" s="45"/>
    </row>
    <row r="25" spans="1:9" ht="15.75">
      <c r="A25" s="18" t="s">
        <v>32</v>
      </c>
      <c r="B25" s="5" t="s">
        <v>172</v>
      </c>
      <c r="C25" s="12" t="s">
        <v>31</v>
      </c>
      <c r="D25" s="5" t="s">
        <v>33</v>
      </c>
      <c r="E25" s="5"/>
      <c r="F25" s="39"/>
      <c r="G25" s="5"/>
      <c r="H25" s="208">
        <f>H26</f>
        <v>-215.1</v>
      </c>
      <c r="I25" s="45"/>
    </row>
    <row r="26" spans="1:9" ht="15.75">
      <c r="A26" s="18" t="s">
        <v>95</v>
      </c>
      <c r="B26" s="5" t="s">
        <v>172</v>
      </c>
      <c r="C26" s="12" t="s">
        <v>31</v>
      </c>
      <c r="D26" s="5" t="s">
        <v>33</v>
      </c>
      <c r="E26" s="5" t="s">
        <v>96</v>
      </c>
      <c r="F26" s="39"/>
      <c r="G26" s="5"/>
      <c r="H26" s="208">
        <f>H27</f>
        <v>-215.1</v>
      </c>
      <c r="I26" s="45"/>
    </row>
    <row r="27" spans="1:9" ht="15.75">
      <c r="A27" s="18" t="s">
        <v>97</v>
      </c>
      <c r="B27" s="5" t="s">
        <v>172</v>
      </c>
      <c r="C27" s="12" t="s">
        <v>31</v>
      </c>
      <c r="D27" s="5" t="s">
        <v>33</v>
      </c>
      <c r="E27" s="5" t="s">
        <v>96</v>
      </c>
      <c r="F27" s="39"/>
      <c r="G27" s="47" t="s">
        <v>98</v>
      </c>
      <c r="H27" s="208">
        <v>-215.1</v>
      </c>
      <c r="I27" s="45"/>
    </row>
    <row r="28" spans="1:9" s="135" customFormat="1" ht="15.75">
      <c r="A28" s="21" t="s">
        <v>34</v>
      </c>
      <c r="B28" s="25" t="s">
        <v>172</v>
      </c>
      <c r="C28" s="26" t="s">
        <v>35</v>
      </c>
      <c r="D28" s="25"/>
      <c r="E28" s="25"/>
      <c r="F28" s="52"/>
      <c r="G28" s="30"/>
      <c r="H28" s="209">
        <f>H29+H35</f>
        <v>3890.6000000000004</v>
      </c>
      <c r="I28" s="247"/>
    </row>
    <row r="29" spans="1:9" ht="15.75">
      <c r="A29" s="18" t="s">
        <v>122</v>
      </c>
      <c r="B29" s="5" t="s">
        <v>172</v>
      </c>
      <c r="C29" s="12" t="s">
        <v>35</v>
      </c>
      <c r="D29" s="5" t="s">
        <v>36</v>
      </c>
      <c r="E29" s="5"/>
      <c r="F29" s="39"/>
      <c r="G29" s="4"/>
      <c r="H29" s="208">
        <f>H30</f>
        <v>-15043.4</v>
      </c>
      <c r="I29" s="45"/>
    </row>
    <row r="30" spans="1:9" ht="15.75">
      <c r="A30" s="18" t="s">
        <v>173</v>
      </c>
      <c r="B30" s="5" t="s">
        <v>172</v>
      </c>
      <c r="C30" s="12" t="s">
        <v>35</v>
      </c>
      <c r="D30" s="5" t="s">
        <v>36</v>
      </c>
      <c r="E30" s="5" t="s">
        <v>38</v>
      </c>
      <c r="F30" s="39"/>
      <c r="G30" s="4"/>
      <c r="H30" s="208">
        <f>H34+H32</f>
        <v>-15043.4</v>
      </c>
      <c r="I30" s="45"/>
    </row>
    <row r="31" spans="1:9" ht="15.75">
      <c r="A31" s="18" t="s">
        <v>174</v>
      </c>
      <c r="B31" s="5"/>
      <c r="C31" s="12"/>
      <c r="D31" s="5"/>
      <c r="E31" s="5"/>
      <c r="F31" s="39"/>
      <c r="G31" s="4"/>
      <c r="H31" s="208"/>
      <c r="I31" s="45"/>
    </row>
    <row r="32" spans="1:9" ht="15.75">
      <c r="A32" s="18" t="s">
        <v>160</v>
      </c>
      <c r="B32" s="5" t="s">
        <v>172</v>
      </c>
      <c r="C32" s="12" t="s">
        <v>35</v>
      </c>
      <c r="D32" s="5" t="s">
        <v>36</v>
      </c>
      <c r="E32" s="5" t="s">
        <v>38</v>
      </c>
      <c r="F32" s="39"/>
      <c r="G32" s="4">
        <v>197</v>
      </c>
      <c r="H32" s="208">
        <v>-36</v>
      </c>
      <c r="I32" s="45"/>
    </row>
    <row r="33" spans="1:9" ht="15.75">
      <c r="A33" s="18" t="s">
        <v>174</v>
      </c>
      <c r="B33" s="5"/>
      <c r="C33" s="12"/>
      <c r="D33" s="5"/>
      <c r="E33" s="5"/>
      <c r="F33" s="39"/>
      <c r="G33" s="4"/>
      <c r="H33" s="208"/>
      <c r="I33" s="45"/>
    </row>
    <row r="34" spans="1:9" ht="15.75">
      <c r="A34" s="18" t="s">
        <v>175</v>
      </c>
      <c r="B34" s="5" t="s">
        <v>172</v>
      </c>
      <c r="C34" s="12" t="s">
        <v>35</v>
      </c>
      <c r="D34" s="5" t="s">
        <v>36</v>
      </c>
      <c r="E34" s="5" t="s">
        <v>38</v>
      </c>
      <c r="F34" s="39"/>
      <c r="G34" s="4">
        <v>410</v>
      </c>
      <c r="H34" s="208">
        <f>-14937.4-70</f>
        <v>-15007.4</v>
      </c>
      <c r="I34" s="45"/>
    </row>
    <row r="35" spans="1:9" ht="15.75">
      <c r="A35" s="18" t="s">
        <v>3</v>
      </c>
      <c r="B35" s="5" t="s">
        <v>172</v>
      </c>
      <c r="C35" s="12" t="s">
        <v>35</v>
      </c>
      <c r="D35" s="5" t="s">
        <v>39</v>
      </c>
      <c r="E35" s="5"/>
      <c r="F35" s="39"/>
      <c r="G35" s="4"/>
      <c r="H35" s="208">
        <f>H38+H36</f>
        <v>18934</v>
      </c>
      <c r="I35" s="45"/>
    </row>
    <row r="36" spans="1:9" ht="15.75">
      <c r="A36" s="18" t="s">
        <v>128</v>
      </c>
      <c r="B36" s="5" t="s">
        <v>172</v>
      </c>
      <c r="C36" s="12" t="s">
        <v>35</v>
      </c>
      <c r="D36" s="5" t="s">
        <v>39</v>
      </c>
      <c r="E36" s="5" t="s">
        <v>129</v>
      </c>
      <c r="F36" s="39"/>
      <c r="G36" s="4"/>
      <c r="H36" s="208">
        <f>H37</f>
        <v>22000</v>
      </c>
      <c r="I36" s="45"/>
    </row>
    <row r="37" spans="1:9" ht="15.75">
      <c r="A37" s="18" t="s">
        <v>212</v>
      </c>
      <c r="B37" s="5" t="s">
        <v>172</v>
      </c>
      <c r="C37" s="12" t="s">
        <v>35</v>
      </c>
      <c r="D37" s="5" t="s">
        <v>39</v>
      </c>
      <c r="E37" s="5" t="s">
        <v>129</v>
      </c>
      <c r="F37" s="39"/>
      <c r="G37" s="4">
        <v>214</v>
      </c>
      <c r="H37" s="208">
        <f>7000+5000+10000</f>
        <v>22000</v>
      </c>
      <c r="I37" s="45"/>
    </row>
    <row r="38" spans="1:9" ht="15.75">
      <c r="A38" s="18" t="s">
        <v>176</v>
      </c>
      <c r="B38" s="5" t="s">
        <v>172</v>
      </c>
      <c r="C38" s="12" t="s">
        <v>35</v>
      </c>
      <c r="D38" s="5" t="s">
        <v>39</v>
      </c>
      <c r="E38" s="5" t="s">
        <v>146</v>
      </c>
      <c r="F38" s="39"/>
      <c r="G38" s="4"/>
      <c r="H38" s="208">
        <f>H42+H39+H40</f>
        <v>-3066</v>
      </c>
      <c r="I38" s="45"/>
    </row>
    <row r="39" spans="1:9" ht="15.75">
      <c r="A39" s="18" t="s">
        <v>160</v>
      </c>
      <c r="B39" s="5" t="s">
        <v>172</v>
      </c>
      <c r="C39" s="12" t="s">
        <v>35</v>
      </c>
      <c r="D39" s="5" t="s">
        <v>39</v>
      </c>
      <c r="E39" s="5" t="s">
        <v>146</v>
      </c>
      <c r="F39" s="39"/>
      <c r="G39" s="4">
        <v>197</v>
      </c>
      <c r="H39" s="208"/>
      <c r="I39" s="45"/>
    </row>
    <row r="40" spans="1:9" ht="15.75">
      <c r="A40" s="18" t="s">
        <v>202</v>
      </c>
      <c r="B40" s="5" t="s">
        <v>172</v>
      </c>
      <c r="C40" s="5" t="s">
        <v>35</v>
      </c>
      <c r="D40" s="5" t="s">
        <v>39</v>
      </c>
      <c r="E40" s="5" t="s">
        <v>146</v>
      </c>
      <c r="F40" s="5" t="s">
        <v>203</v>
      </c>
      <c r="G40" s="4">
        <v>411</v>
      </c>
      <c r="H40" s="208"/>
      <c r="I40" s="45"/>
    </row>
    <row r="41" spans="1:9" ht="15.75">
      <c r="A41" s="18" t="s">
        <v>116</v>
      </c>
      <c r="B41" s="5"/>
      <c r="C41" s="12"/>
      <c r="D41" s="5"/>
      <c r="E41" s="5"/>
      <c r="F41" s="39"/>
      <c r="G41" s="4"/>
      <c r="H41" s="208"/>
      <c r="I41" s="45"/>
    </row>
    <row r="42" spans="1:9" ht="15.75">
      <c r="A42" s="18" t="s">
        <v>117</v>
      </c>
      <c r="B42" s="5" t="s">
        <v>172</v>
      </c>
      <c r="C42" s="12" t="s">
        <v>35</v>
      </c>
      <c r="D42" s="5" t="s">
        <v>39</v>
      </c>
      <c r="E42" s="5" t="s">
        <v>146</v>
      </c>
      <c r="F42" s="39"/>
      <c r="G42" s="4">
        <v>412</v>
      </c>
      <c r="H42" s="208">
        <f>-80-80-300-291-100-50-100-300-1400-365</f>
        <v>-3066</v>
      </c>
      <c r="I42" s="45"/>
    </row>
    <row r="43" spans="1:9" ht="15.75">
      <c r="A43" s="21" t="s">
        <v>60</v>
      </c>
      <c r="B43" s="5"/>
      <c r="C43" s="12"/>
      <c r="D43" s="5"/>
      <c r="E43" s="5"/>
      <c r="F43" s="39"/>
      <c r="G43" s="4"/>
      <c r="H43" s="208"/>
      <c r="I43" s="45"/>
    </row>
    <row r="44" spans="1:9" ht="15.75">
      <c r="A44" s="21" t="s">
        <v>71</v>
      </c>
      <c r="B44" s="5" t="s">
        <v>172</v>
      </c>
      <c r="C44" s="12" t="s">
        <v>67</v>
      </c>
      <c r="D44" s="5"/>
      <c r="E44" s="5"/>
      <c r="F44" s="39"/>
      <c r="G44" s="4"/>
      <c r="H44" s="208">
        <f>H45</f>
        <v>5000</v>
      </c>
      <c r="I44" s="45"/>
    </row>
    <row r="45" spans="1:9" ht="15.75">
      <c r="A45" s="18" t="s">
        <v>62</v>
      </c>
      <c r="B45" s="5" t="s">
        <v>172</v>
      </c>
      <c r="C45" s="5" t="s">
        <v>67</v>
      </c>
      <c r="D45" s="5" t="s">
        <v>63</v>
      </c>
      <c r="E45" s="5"/>
      <c r="F45" s="5"/>
      <c r="G45" s="4"/>
      <c r="H45" s="245">
        <f>H47</f>
        <v>5000</v>
      </c>
      <c r="I45" s="45"/>
    </row>
    <row r="46" spans="1:9" ht="15.75">
      <c r="A46" s="18" t="s">
        <v>64</v>
      </c>
      <c r="B46" s="5"/>
      <c r="C46" s="5"/>
      <c r="D46" s="5"/>
      <c r="E46" s="5"/>
      <c r="F46" s="5"/>
      <c r="G46" s="4"/>
      <c r="H46" s="245"/>
      <c r="I46" s="45"/>
    </row>
    <row r="47" spans="1:9" ht="15.75">
      <c r="A47" s="18" t="s">
        <v>65</v>
      </c>
      <c r="B47" s="5" t="s">
        <v>172</v>
      </c>
      <c r="C47" s="5" t="s">
        <v>67</v>
      </c>
      <c r="D47" s="5" t="s">
        <v>63</v>
      </c>
      <c r="E47" s="5" t="s">
        <v>66</v>
      </c>
      <c r="F47" s="5"/>
      <c r="G47" s="4"/>
      <c r="H47" s="245">
        <f>H48</f>
        <v>5000</v>
      </c>
      <c r="I47" s="45"/>
    </row>
    <row r="48" spans="1:9" ht="15.75">
      <c r="A48" s="18" t="s">
        <v>44</v>
      </c>
      <c r="B48" s="5" t="s">
        <v>172</v>
      </c>
      <c r="C48" s="5" t="s">
        <v>67</v>
      </c>
      <c r="D48" s="5" t="s">
        <v>63</v>
      </c>
      <c r="E48" s="5" t="s">
        <v>66</v>
      </c>
      <c r="F48" s="5" t="s">
        <v>17</v>
      </c>
      <c r="G48" s="4">
        <v>327</v>
      </c>
      <c r="H48" s="245">
        <v>5000</v>
      </c>
      <c r="I48" s="45"/>
    </row>
    <row r="49" spans="1:9" ht="15.75">
      <c r="A49" s="21" t="s">
        <v>5</v>
      </c>
      <c r="B49" s="25" t="s">
        <v>172</v>
      </c>
      <c r="C49" s="26" t="s">
        <v>82</v>
      </c>
      <c r="D49" s="25"/>
      <c r="E49" s="25"/>
      <c r="F49" s="52"/>
      <c r="G49" s="30"/>
      <c r="H49" s="209">
        <f>H50+H54</f>
        <v>5</v>
      </c>
      <c r="I49" s="247">
        <f>I50+I54</f>
        <v>0</v>
      </c>
    </row>
    <row r="50" spans="1:9" ht="15.75">
      <c r="A50" s="18" t="s">
        <v>88</v>
      </c>
      <c r="B50" s="5" t="s">
        <v>172</v>
      </c>
      <c r="C50" s="12" t="s">
        <v>82</v>
      </c>
      <c r="D50" s="5" t="s">
        <v>89</v>
      </c>
      <c r="E50" s="5"/>
      <c r="F50" s="39"/>
      <c r="G50" s="4"/>
      <c r="H50" s="208">
        <f>H51</f>
        <v>0</v>
      </c>
      <c r="I50" s="45"/>
    </row>
    <row r="51" spans="1:9" ht="15.75">
      <c r="A51" s="18" t="s">
        <v>153</v>
      </c>
      <c r="B51" s="5" t="s">
        <v>172</v>
      </c>
      <c r="C51" s="12" t="s">
        <v>82</v>
      </c>
      <c r="D51" s="5" t="s">
        <v>89</v>
      </c>
      <c r="E51" s="5" t="s">
        <v>154</v>
      </c>
      <c r="F51" s="39"/>
      <c r="G51" s="4"/>
      <c r="H51" s="208">
        <f>H53</f>
        <v>0</v>
      </c>
      <c r="I51" s="45"/>
    </row>
    <row r="52" spans="1:9" ht="15.75">
      <c r="A52" s="18" t="s">
        <v>155</v>
      </c>
      <c r="B52" s="5"/>
      <c r="C52" s="12"/>
      <c r="D52" s="5"/>
      <c r="E52" s="5"/>
      <c r="F52" s="39"/>
      <c r="G52" s="4"/>
      <c r="H52" s="208"/>
      <c r="I52" s="45"/>
    </row>
    <row r="53" spans="1:9" ht="15.75">
      <c r="A53" s="20" t="s">
        <v>156</v>
      </c>
      <c r="B53" s="9" t="s">
        <v>172</v>
      </c>
      <c r="C53" s="8" t="s">
        <v>82</v>
      </c>
      <c r="D53" s="9" t="s">
        <v>89</v>
      </c>
      <c r="E53" s="9" t="s">
        <v>154</v>
      </c>
      <c r="F53" s="40"/>
      <c r="G53" s="6">
        <v>714</v>
      </c>
      <c r="H53" s="212"/>
      <c r="I53" s="170"/>
    </row>
    <row r="54" spans="1:9" ht="15.75">
      <c r="A54" s="20" t="s">
        <v>213</v>
      </c>
      <c r="B54" s="9" t="s">
        <v>172</v>
      </c>
      <c r="C54" s="8" t="s">
        <v>82</v>
      </c>
      <c r="D54" s="9" t="s">
        <v>214</v>
      </c>
      <c r="E54" s="9"/>
      <c r="F54" s="40"/>
      <c r="G54" s="6"/>
      <c r="H54" s="212">
        <f>H55</f>
        <v>5</v>
      </c>
      <c r="I54" s="262">
        <f>I55</f>
        <v>0</v>
      </c>
    </row>
    <row r="55" spans="1:9" ht="15.75">
      <c r="A55" s="18" t="s">
        <v>194</v>
      </c>
      <c r="B55" s="9" t="s">
        <v>172</v>
      </c>
      <c r="C55" s="8" t="s">
        <v>82</v>
      </c>
      <c r="D55" s="9" t="s">
        <v>214</v>
      </c>
      <c r="E55" s="9" t="s">
        <v>195</v>
      </c>
      <c r="F55" s="40"/>
      <c r="G55" s="6"/>
      <c r="H55" s="212">
        <f>H56</f>
        <v>5</v>
      </c>
      <c r="I55" s="262"/>
    </row>
    <row r="56" spans="1:9" ht="16.5" thickBot="1">
      <c r="A56" s="18" t="s">
        <v>196</v>
      </c>
      <c r="B56" s="5" t="s">
        <v>172</v>
      </c>
      <c r="C56" s="12" t="s">
        <v>82</v>
      </c>
      <c r="D56" s="5" t="s">
        <v>214</v>
      </c>
      <c r="E56" s="5" t="s">
        <v>195</v>
      </c>
      <c r="F56" s="39" t="s">
        <v>197</v>
      </c>
      <c r="G56" s="4">
        <v>483</v>
      </c>
      <c r="H56" s="212">
        <v>5</v>
      </c>
      <c r="I56" s="262"/>
    </row>
    <row r="57" spans="1:9" ht="16.5" thickBot="1">
      <c r="A57" s="53" t="s">
        <v>118</v>
      </c>
      <c r="B57" s="54" t="s">
        <v>109</v>
      </c>
      <c r="C57" s="80"/>
      <c r="D57" s="81"/>
      <c r="E57" s="54"/>
      <c r="F57" s="56"/>
      <c r="G57" s="13"/>
      <c r="H57" s="213">
        <f>H58</f>
        <v>1643</v>
      </c>
      <c r="I57" s="236">
        <f>I58</f>
        <v>0</v>
      </c>
    </row>
    <row r="58" spans="1:9" ht="15.75">
      <c r="A58" s="58" t="s">
        <v>6</v>
      </c>
      <c r="B58" s="24" t="s">
        <v>109</v>
      </c>
      <c r="C58" s="60" t="s">
        <v>41</v>
      </c>
      <c r="D58" s="24"/>
      <c r="E58" s="24"/>
      <c r="F58" s="57"/>
      <c r="G58" s="59"/>
      <c r="H58" s="215">
        <f>H59+H62+H69+H73</f>
        <v>1643</v>
      </c>
      <c r="I58" s="123">
        <f>I62+I59</f>
        <v>0</v>
      </c>
    </row>
    <row r="59" spans="1:9" ht="15.75">
      <c r="A59" s="18" t="s">
        <v>7</v>
      </c>
      <c r="B59" s="5" t="s">
        <v>109</v>
      </c>
      <c r="C59" s="12" t="s">
        <v>41</v>
      </c>
      <c r="D59" s="5" t="s">
        <v>42</v>
      </c>
      <c r="E59" s="5"/>
      <c r="F59" s="39"/>
      <c r="G59" s="4"/>
      <c r="H59" s="208">
        <f>H60</f>
        <v>68.6</v>
      </c>
      <c r="I59" s="122">
        <f>I60</f>
        <v>0</v>
      </c>
    </row>
    <row r="60" spans="1:9" ht="15.75">
      <c r="A60" s="18" t="s">
        <v>8</v>
      </c>
      <c r="B60" s="5" t="s">
        <v>109</v>
      </c>
      <c r="C60" s="12" t="s">
        <v>41</v>
      </c>
      <c r="D60" s="5" t="s">
        <v>42</v>
      </c>
      <c r="E60" s="5" t="s">
        <v>43</v>
      </c>
      <c r="F60" s="39"/>
      <c r="G60" s="4"/>
      <c r="H60" s="208">
        <f>H61</f>
        <v>68.6</v>
      </c>
      <c r="I60" s="122">
        <f>I61</f>
        <v>0</v>
      </c>
    </row>
    <row r="61" spans="1:9" ht="15.75">
      <c r="A61" s="20" t="s">
        <v>44</v>
      </c>
      <c r="B61" s="9" t="s">
        <v>109</v>
      </c>
      <c r="C61" s="8" t="s">
        <v>41</v>
      </c>
      <c r="D61" s="9" t="s">
        <v>42</v>
      </c>
      <c r="E61" s="9" t="s">
        <v>43</v>
      </c>
      <c r="F61" s="40"/>
      <c r="G61" s="4">
        <v>327</v>
      </c>
      <c r="H61" s="208">
        <f>3+45.6+20</f>
        <v>68.6</v>
      </c>
      <c r="I61" s="122"/>
    </row>
    <row r="62" spans="1:9" ht="15.75">
      <c r="A62" s="20" t="s">
        <v>9</v>
      </c>
      <c r="B62" s="9" t="s">
        <v>109</v>
      </c>
      <c r="C62" s="8" t="s">
        <v>41</v>
      </c>
      <c r="D62" s="9" t="s">
        <v>45</v>
      </c>
      <c r="E62" s="9"/>
      <c r="F62" s="40"/>
      <c r="G62" s="4"/>
      <c r="H62" s="208">
        <f>H64+H66+H68</f>
        <v>177.79999999999998</v>
      </c>
      <c r="I62" s="122">
        <f>I64+I66+I68</f>
        <v>0</v>
      </c>
    </row>
    <row r="63" spans="1:9" ht="15.75">
      <c r="A63" s="20" t="s">
        <v>46</v>
      </c>
      <c r="B63" s="9"/>
      <c r="C63" s="8"/>
      <c r="D63" s="9"/>
      <c r="E63" s="9"/>
      <c r="F63" s="40"/>
      <c r="G63" s="4"/>
      <c r="H63" s="208"/>
      <c r="I63" s="45"/>
    </row>
    <row r="64" spans="1:9" ht="15.75">
      <c r="A64" s="20" t="s">
        <v>47</v>
      </c>
      <c r="B64" s="9" t="s">
        <v>109</v>
      </c>
      <c r="C64" s="8" t="s">
        <v>41</v>
      </c>
      <c r="D64" s="9" t="s">
        <v>45</v>
      </c>
      <c r="E64" s="9" t="s">
        <v>48</v>
      </c>
      <c r="F64" s="40"/>
      <c r="G64" s="6"/>
      <c r="H64" s="208">
        <f>H65</f>
        <v>119.1</v>
      </c>
      <c r="I64" s="122">
        <f>I65</f>
        <v>0</v>
      </c>
    </row>
    <row r="65" spans="1:9" ht="15.75">
      <c r="A65" s="18" t="s">
        <v>44</v>
      </c>
      <c r="B65" s="5" t="s">
        <v>109</v>
      </c>
      <c r="C65" s="5" t="s">
        <v>41</v>
      </c>
      <c r="D65" s="5" t="s">
        <v>45</v>
      </c>
      <c r="E65" s="5" t="s">
        <v>48</v>
      </c>
      <c r="F65" s="5"/>
      <c r="G65" s="4">
        <v>327</v>
      </c>
      <c r="H65" s="208">
        <f>14.1+193+12-100</f>
        <v>119.1</v>
      </c>
      <c r="I65" s="122"/>
    </row>
    <row r="66" spans="1:9" ht="15.75">
      <c r="A66" s="22" t="s">
        <v>56</v>
      </c>
      <c r="B66" s="23" t="s">
        <v>109</v>
      </c>
      <c r="C66" s="29" t="s">
        <v>41</v>
      </c>
      <c r="D66" s="23" t="s">
        <v>45</v>
      </c>
      <c r="E66" s="23" t="s">
        <v>57</v>
      </c>
      <c r="F66" s="41"/>
      <c r="G66" s="15"/>
      <c r="H66" s="208">
        <f>H67</f>
        <v>53.1</v>
      </c>
      <c r="I66" s="122"/>
    </row>
    <row r="67" spans="1:9" ht="15.75">
      <c r="A67" s="20" t="s">
        <v>44</v>
      </c>
      <c r="B67" s="9" t="s">
        <v>109</v>
      </c>
      <c r="C67" s="8" t="s">
        <v>41</v>
      </c>
      <c r="D67" s="9" t="s">
        <v>45</v>
      </c>
      <c r="E67" s="9" t="s">
        <v>57</v>
      </c>
      <c r="F67" s="41"/>
      <c r="G67" s="4">
        <v>327</v>
      </c>
      <c r="H67" s="208">
        <f>3+0.1+50</f>
        <v>53.1</v>
      </c>
      <c r="I67" s="122"/>
    </row>
    <row r="68" spans="1:9" ht="15.75">
      <c r="A68" s="20" t="s">
        <v>157</v>
      </c>
      <c r="B68" s="9" t="s">
        <v>109</v>
      </c>
      <c r="C68" s="8" t="s">
        <v>41</v>
      </c>
      <c r="D68" s="9" t="s">
        <v>45</v>
      </c>
      <c r="E68" s="9" t="s">
        <v>158</v>
      </c>
      <c r="F68" s="41"/>
      <c r="G68" s="4">
        <v>327</v>
      </c>
      <c r="H68" s="208">
        <v>5.6</v>
      </c>
      <c r="I68" s="122"/>
    </row>
    <row r="69" spans="1:9" ht="15.75">
      <c r="A69" s="18" t="s">
        <v>49</v>
      </c>
      <c r="B69" s="5" t="s">
        <v>109</v>
      </c>
      <c r="C69" s="5" t="s">
        <v>41</v>
      </c>
      <c r="D69" s="5" t="s">
        <v>50</v>
      </c>
      <c r="E69" s="5"/>
      <c r="F69" s="39"/>
      <c r="G69" s="4"/>
      <c r="H69" s="208">
        <f>H71</f>
        <v>1395.2</v>
      </c>
      <c r="I69" s="45"/>
    </row>
    <row r="70" spans="1:9" ht="15.75">
      <c r="A70" s="18" t="s">
        <v>51</v>
      </c>
      <c r="B70" s="5"/>
      <c r="C70" s="12"/>
      <c r="D70" s="5"/>
      <c r="E70" s="5"/>
      <c r="F70" s="39"/>
      <c r="G70" s="4"/>
      <c r="H70" s="208"/>
      <c r="I70" s="45"/>
    </row>
    <row r="71" spans="1:9" ht="15.75">
      <c r="A71" s="18" t="s">
        <v>52</v>
      </c>
      <c r="B71" s="5" t="s">
        <v>109</v>
      </c>
      <c r="C71" s="12" t="s">
        <v>41</v>
      </c>
      <c r="D71" s="5" t="s">
        <v>50</v>
      </c>
      <c r="E71" s="5" t="s">
        <v>53</v>
      </c>
      <c r="F71" s="39"/>
      <c r="G71" s="4"/>
      <c r="H71" s="208">
        <f>H72</f>
        <v>1395.2</v>
      </c>
      <c r="I71" s="45"/>
    </row>
    <row r="72" spans="1:9" ht="15.75">
      <c r="A72" s="18" t="s">
        <v>54</v>
      </c>
      <c r="B72" s="5" t="s">
        <v>109</v>
      </c>
      <c r="C72" s="12" t="s">
        <v>41</v>
      </c>
      <c r="D72" s="5" t="s">
        <v>50</v>
      </c>
      <c r="E72" s="5" t="s">
        <v>53</v>
      </c>
      <c r="F72" s="39"/>
      <c r="G72" s="4">
        <v>452</v>
      </c>
      <c r="H72" s="208">
        <f>1389.7+5.5</f>
        <v>1395.2</v>
      </c>
      <c r="I72" s="45"/>
    </row>
    <row r="73" spans="1:9" ht="15.75">
      <c r="A73" s="18" t="s">
        <v>58</v>
      </c>
      <c r="B73" s="5" t="s">
        <v>109</v>
      </c>
      <c r="C73" s="12" t="s">
        <v>41</v>
      </c>
      <c r="D73" s="5" t="s">
        <v>59</v>
      </c>
      <c r="E73" s="5"/>
      <c r="F73" s="39"/>
      <c r="G73" s="4"/>
      <c r="H73" s="208">
        <f>H74</f>
        <v>1.4</v>
      </c>
      <c r="I73" s="45"/>
    </row>
    <row r="74" spans="1:9" ht="15.75">
      <c r="A74" s="18" t="s">
        <v>24</v>
      </c>
      <c r="B74" s="5" t="s">
        <v>109</v>
      </c>
      <c r="C74" s="12" t="s">
        <v>41</v>
      </c>
      <c r="D74" s="5" t="s">
        <v>59</v>
      </c>
      <c r="E74" s="5" t="s">
        <v>23</v>
      </c>
      <c r="F74" s="39"/>
      <c r="G74" s="4"/>
      <c r="H74" s="208">
        <f>H75</f>
        <v>1.4</v>
      </c>
      <c r="I74" s="45"/>
    </row>
    <row r="75" spans="1:9" ht="16.5" thickBot="1">
      <c r="A75" s="16" t="s">
        <v>93</v>
      </c>
      <c r="B75" s="5" t="s">
        <v>109</v>
      </c>
      <c r="C75" s="12" t="s">
        <v>41</v>
      </c>
      <c r="D75" s="5" t="s">
        <v>59</v>
      </c>
      <c r="E75" s="5" t="s">
        <v>23</v>
      </c>
      <c r="F75" s="39"/>
      <c r="G75" s="47" t="s">
        <v>94</v>
      </c>
      <c r="H75" s="208">
        <v>1.4</v>
      </c>
      <c r="I75" s="45"/>
    </row>
    <row r="76" spans="1:9" ht="16.5" thickBot="1">
      <c r="A76" s="53" t="s">
        <v>120</v>
      </c>
      <c r="B76" s="54" t="s">
        <v>119</v>
      </c>
      <c r="C76" s="55"/>
      <c r="D76" s="54"/>
      <c r="E76" s="54"/>
      <c r="F76" s="56"/>
      <c r="G76" s="257"/>
      <c r="H76" s="213">
        <f>H78</f>
        <v>636.2</v>
      </c>
      <c r="I76" s="238"/>
    </row>
    <row r="77" spans="1:9" ht="15.75">
      <c r="A77" s="21" t="s">
        <v>60</v>
      </c>
      <c r="B77" s="25"/>
      <c r="C77" s="26"/>
      <c r="D77" s="25"/>
      <c r="E77" s="25"/>
      <c r="F77" s="52"/>
      <c r="G77" s="30"/>
      <c r="H77" s="209"/>
      <c r="I77" s="45"/>
    </row>
    <row r="78" spans="1:9" ht="15.75">
      <c r="A78" s="21" t="s">
        <v>61</v>
      </c>
      <c r="B78" s="25" t="s">
        <v>119</v>
      </c>
      <c r="C78" s="26" t="s">
        <v>67</v>
      </c>
      <c r="D78" s="25"/>
      <c r="E78" s="25"/>
      <c r="F78" s="52"/>
      <c r="G78" s="30"/>
      <c r="H78" s="209">
        <f>H79</f>
        <v>636.2</v>
      </c>
      <c r="I78" s="45"/>
    </row>
    <row r="79" spans="1:9" ht="15.75">
      <c r="A79" s="18" t="s">
        <v>62</v>
      </c>
      <c r="B79" s="5" t="s">
        <v>119</v>
      </c>
      <c r="C79" s="12" t="s">
        <v>67</v>
      </c>
      <c r="D79" s="5" t="s">
        <v>63</v>
      </c>
      <c r="E79" s="5"/>
      <c r="F79" s="39"/>
      <c r="G79" s="4"/>
      <c r="H79" s="208">
        <f>H81+H83+H85</f>
        <v>636.2</v>
      </c>
      <c r="I79" s="45"/>
    </row>
    <row r="80" spans="1:9" ht="15.75">
      <c r="A80" s="18" t="s">
        <v>64</v>
      </c>
      <c r="B80" s="5"/>
      <c r="C80" s="12"/>
      <c r="D80" s="5"/>
      <c r="E80" s="5"/>
      <c r="F80" s="39"/>
      <c r="G80" s="4"/>
      <c r="H80" s="208"/>
      <c r="I80" s="45"/>
    </row>
    <row r="81" spans="1:9" ht="15.75">
      <c r="A81" s="18" t="s">
        <v>65</v>
      </c>
      <c r="B81" s="5" t="s">
        <v>119</v>
      </c>
      <c r="C81" s="12" t="s">
        <v>67</v>
      </c>
      <c r="D81" s="5" t="s">
        <v>63</v>
      </c>
      <c r="E81" s="5" t="s">
        <v>66</v>
      </c>
      <c r="F81" s="39"/>
      <c r="G81" s="4"/>
      <c r="H81" s="208">
        <f>H82</f>
        <v>340</v>
      </c>
      <c r="I81" s="45"/>
    </row>
    <row r="82" spans="1:9" ht="15.75">
      <c r="A82" s="20" t="s">
        <v>44</v>
      </c>
      <c r="B82" s="5" t="s">
        <v>119</v>
      </c>
      <c r="C82" s="12" t="s">
        <v>67</v>
      </c>
      <c r="D82" s="5" t="s">
        <v>63</v>
      </c>
      <c r="E82" s="5" t="s">
        <v>66</v>
      </c>
      <c r="F82" s="39"/>
      <c r="G82" s="4">
        <v>327</v>
      </c>
      <c r="H82" s="208">
        <v>340</v>
      </c>
      <c r="I82" s="45"/>
    </row>
    <row r="83" spans="1:9" ht="15.75">
      <c r="A83" s="18" t="s">
        <v>13</v>
      </c>
      <c r="B83" s="5" t="s">
        <v>119</v>
      </c>
      <c r="C83" s="12" t="s">
        <v>67</v>
      </c>
      <c r="D83" s="5" t="s">
        <v>63</v>
      </c>
      <c r="E83" s="5" t="s">
        <v>68</v>
      </c>
      <c r="F83" s="39"/>
      <c r="G83" s="4"/>
      <c r="H83" s="208">
        <f>H84</f>
        <v>0</v>
      </c>
      <c r="I83" s="45"/>
    </row>
    <row r="84" spans="1:9" ht="15.75">
      <c r="A84" s="20" t="s">
        <v>44</v>
      </c>
      <c r="B84" s="5" t="s">
        <v>119</v>
      </c>
      <c r="C84" s="12" t="s">
        <v>67</v>
      </c>
      <c r="D84" s="5" t="s">
        <v>63</v>
      </c>
      <c r="E84" s="5" t="s">
        <v>68</v>
      </c>
      <c r="F84" s="39"/>
      <c r="G84" s="4">
        <v>327</v>
      </c>
      <c r="H84" s="208"/>
      <c r="I84" s="45"/>
    </row>
    <row r="85" spans="1:9" ht="15.75">
      <c r="A85" s="18" t="s">
        <v>14</v>
      </c>
      <c r="B85" s="5" t="s">
        <v>119</v>
      </c>
      <c r="C85" s="12" t="s">
        <v>67</v>
      </c>
      <c r="D85" s="5" t="s">
        <v>63</v>
      </c>
      <c r="E85" s="5" t="s">
        <v>69</v>
      </c>
      <c r="F85" s="39"/>
      <c r="G85" s="4"/>
      <c r="H85" s="208">
        <f>H86</f>
        <v>296.2</v>
      </c>
      <c r="I85" s="45"/>
    </row>
    <row r="86" spans="1:9" ht="16.5" thickBot="1">
      <c r="A86" s="20" t="s">
        <v>44</v>
      </c>
      <c r="B86" s="5" t="s">
        <v>119</v>
      </c>
      <c r="C86" s="12" t="s">
        <v>67</v>
      </c>
      <c r="D86" s="5" t="s">
        <v>63</v>
      </c>
      <c r="E86" s="5" t="s">
        <v>69</v>
      </c>
      <c r="F86" s="39"/>
      <c r="G86" s="4">
        <v>327</v>
      </c>
      <c r="H86" s="208">
        <f>96.2+200</f>
        <v>296.2</v>
      </c>
      <c r="I86" s="45"/>
    </row>
    <row r="87" spans="1:9" ht="15.75">
      <c r="A87" s="61" t="s">
        <v>125</v>
      </c>
      <c r="B87" s="62" t="s">
        <v>121</v>
      </c>
      <c r="C87" s="63"/>
      <c r="D87" s="62"/>
      <c r="E87" s="62"/>
      <c r="F87" s="64"/>
      <c r="G87" s="65"/>
      <c r="H87" s="207">
        <f>H89</f>
        <v>6954.5</v>
      </c>
      <c r="I87" s="261">
        <f>I89</f>
        <v>0</v>
      </c>
    </row>
    <row r="88" spans="1:9" ht="16.5" thickBot="1">
      <c r="A88" s="66" t="s">
        <v>126</v>
      </c>
      <c r="B88" s="67"/>
      <c r="C88" s="68"/>
      <c r="D88" s="67"/>
      <c r="E88" s="67"/>
      <c r="F88" s="69"/>
      <c r="G88" s="70"/>
      <c r="H88" s="214"/>
      <c r="I88" s="235"/>
    </row>
    <row r="89" spans="1:9" ht="15.75">
      <c r="A89" s="58" t="s">
        <v>77</v>
      </c>
      <c r="B89" s="24" t="s">
        <v>121</v>
      </c>
      <c r="C89" s="60" t="s">
        <v>78</v>
      </c>
      <c r="D89" s="24"/>
      <c r="E89" s="24"/>
      <c r="F89" s="57"/>
      <c r="G89" s="59"/>
      <c r="H89" s="215">
        <f>H90</f>
        <v>6954.5</v>
      </c>
      <c r="I89" s="263">
        <f>I90</f>
        <v>0</v>
      </c>
    </row>
    <row r="90" spans="1:9" ht="15.75">
      <c r="A90" s="18" t="s">
        <v>16</v>
      </c>
      <c r="B90" s="5" t="s">
        <v>121</v>
      </c>
      <c r="C90" s="12" t="s">
        <v>78</v>
      </c>
      <c r="D90" s="5" t="s">
        <v>79</v>
      </c>
      <c r="E90" s="5"/>
      <c r="F90" s="39"/>
      <c r="G90" s="4"/>
      <c r="H90" s="208">
        <f>H94+H96+H92</f>
        <v>6954.5</v>
      </c>
      <c r="I90" s="122">
        <f>I94+I96+I92</f>
        <v>0</v>
      </c>
    </row>
    <row r="91" spans="1:9" ht="15.75">
      <c r="A91" s="18" t="s">
        <v>73</v>
      </c>
      <c r="B91" s="5"/>
      <c r="C91" s="12"/>
      <c r="D91" s="5"/>
      <c r="E91" s="5"/>
      <c r="F91" s="39"/>
      <c r="G91" s="4"/>
      <c r="H91" s="208"/>
      <c r="I91" s="45"/>
    </row>
    <row r="92" spans="1:9" ht="15.75">
      <c r="A92" s="16" t="s">
        <v>74</v>
      </c>
      <c r="B92" s="5" t="s">
        <v>121</v>
      </c>
      <c r="C92" s="12" t="s">
        <v>78</v>
      </c>
      <c r="D92" s="5" t="s">
        <v>79</v>
      </c>
      <c r="E92" s="5" t="s">
        <v>75</v>
      </c>
      <c r="F92" s="39"/>
      <c r="G92" s="4"/>
      <c r="H92" s="208">
        <f>H93</f>
        <v>0</v>
      </c>
      <c r="I92" s="45"/>
    </row>
    <row r="93" spans="1:9" ht="15.75">
      <c r="A93" s="20" t="s">
        <v>44</v>
      </c>
      <c r="B93" s="5" t="s">
        <v>121</v>
      </c>
      <c r="C93" s="12" t="s">
        <v>78</v>
      </c>
      <c r="D93" s="5" t="s">
        <v>79</v>
      </c>
      <c r="E93" s="5" t="s">
        <v>75</v>
      </c>
      <c r="F93" s="39"/>
      <c r="G93" s="4">
        <v>327</v>
      </c>
      <c r="H93" s="208"/>
      <c r="I93" s="45"/>
    </row>
    <row r="94" spans="1:9" ht="15.75">
      <c r="A94" s="18" t="s">
        <v>80</v>
      </c>
      <c r="B94" s="5" t="s">
        <v>121</v>
      </c>
      <c r="C94" s="12" t="s">
        <v>78</v>
      </c>
      <c r="D94" s="5" t="s">
        <v>79</v>
      </c>
      <c r="E94" s="5" t="s">
        <v>81</v>
      </c>
      <c r="F94" s="39"/>
      <c r="G94" s="4"/>
      <c r="H94" s="208">
        <f>H95</f>
        <v>6954.5</v>
      </c>
      <c r="I94" s="122">
        <f>I95</f>
        <v>0</v>
      </c>
    </row>
    <row r="95" spans="1:9" ht="15.75">
      <c r="A95" s="20" t="s">
        <v>44</v>
      </c>
      <c r="B95" s="5" t="s">
        <v>121</v>
      </c>
      <c r="C95" s="12" t="s">
        <v>78</v>
      </c>
      <c r="D95" s="5" t="s">
        <v>79</v>
      </c>
      <c r="E95" s="5" t="s">
        <v>81</v>
      </c>
      <c r="F95" s="39"/>
      <c r="G95" s="4">
        <v>327</v>
      </c>
      <c r="H95" s="208">
        <f>3294.5+3600+60</f>
        <v>6954.5</v>
      </c>
      <c r="I95" s="122"/>
    </row>
    <row r="96" spans="1:9" ht="15.75">
      <c r="A96" s="20" t="s">
        <v>123</v>
      </c>
      <c r="B96" s="5" t="s">
        <v>121</v>
      </c>
      <c r="C96" s="12" t="s">
        <v>78</v>
      </c>
      <c r="D96" s="5" t="s">
        <v>79</v>
      </c>
      <c r="E96" s="5" t="s">
        <v>124</v>
      </c>
      <c r="F96" s="39"/>
      <c r="G96" s="4"/>
      <c r="H96" s="208">
        <f>H97</f>
        <v>0</v>
      </c>
      <c r="I96" s="45"/>
    </row>
    <row r="97" spans="1:9" ht="16.5" thickBot="1">
      <c r="A97" s="20" t="s">
        <v>44</v>
      </c>
      <c r="B97" s="9" t="s">
        <v>121</v>
      </c>
      <c r="C97" s="8" t="s">
        <v>78</v>
      </c>
      <c r="D97" s="9" t="s">
        <v>79</v>
      </c>
      <c r="E97" s="9" t="s">
        <v>124</v>
      </c>
      <c r="F97" s="40"/>
      <c r="G97" s="6">
        <v>327</v>
      </c>
      <c r="H97" s="212"/>
      <c r="I97" s="170"/>
    </row>
    <row r="98" spans="1:9" ht="15.75">
      <c r="A98" s="150" t="s">
        <v>149</v>
      </c>
      <c r="B98" s="62"/>
      <c r="C98" s="63"/>
      <c r="D98" s="62"/>
      <c r="E98" s="62"/>
      <c r="F98" s="64"/>
      <c r="G98" s="65"/>
      <c r="H98" s="207"/>
      <c r="I98" s="234"/>
    </row>
    <row r="99" spans="1:9" ht="16.5" thickBot="1">
      <c r="A99" s="151" t="s">
        <v>150</v>
      </c>
      <c r="B99" s="67" t="s">
        <v>94</v>
      </c>
      <c r="C99" s="68"/>
      <c r="D99" s="67"/>
      <c r="E99" s="67"/>
      <c r="F99" s="69"/>
      <c r="G99" s="72"/>
      <c r="H99" s="214">
        <f>H100+H105</f>
        <v>43.6</v>
      </c>
      <c r="I99" s="235"/>
    </row>
    <row r="100" spans="1:9" ht="15.75">
      <c r="A100" s="21" t="s">
        <v>34</v>
      </c>
      <c r="B100" s="25" t="s">
        <v>94</v>
      </c>
      <c r="C100" s="26" t="s">
        <v>35</v>
      </c>
      <c r="D100" s="25"/>
      <c r="E100" s="25"/>
      <c r="F100" s="52"/>
      <c r="G100" s="30"/>
      <c r="H100" s="209">
        <f>H101</f>
        <v>30</v>
      </c>
      <c r="I100" s="45"/>
    </row>
    <row r="101" spans="1:9" ht="15.75">
      <c r="A101" s="18" t="s">
        <v>3</v>
      </c>
      <c r="B101" s="5" t="s">
        <v>94</v>
      </c>
      <c r="C101" s="12" t="s">
        <v>35</v>
      </c>
      <c r="D101" s="5" t="s">
        <v>39</v>
      </c>
      <c r="E101" s="5"/>
      <c r="F101" s="39"/>
      <c r="G101" s="4"/>
      <c r="H101" s="208">
        <f>H102</f>
        <v>30</v>
      </c>
      <c r="I101" s="45"/>
    </row>
    <row r="102" spans="1:9" ht="15.75">
      <c r="A102" s="18" t="s">
        <v>176</v>
      </c>
      <c r="B102" s="5" t="s">
        <v>94</v>
      </c>
      <c r="C102" s="12" t="s">
        <v>35</v>
      </c>
      <c r="D102" s="5" t="s">
        <v>39</v>
      </c>
      <c r="E102" s="5" t="s">
        <v>146</v>
      </c>
      <c r="F102" s="39"/>
      <c r="G102" s="4"/>
      <c r="H102" s="208">
        <f>H104</f>
        <v>30</v>
      </c>
      <c r="I102" s="45"/>
    </row>
    <row r="103" spans="1:9" ht="15.75">
      <c r="A103" s="18" t="s">
        <v>116</v>
      </c>
      <c r="B103" s="5"/>
      <c r="C103" s="12"/>
      <c r="D103" s="5"/>
      <c r="E103" s="5"/>
      <c r="F103" s="39"/>
      <c r="G103" s="4"/>
      <c r="H103" s="208"/>
      <c r="I103" s="45"/>
    </row>
    <row r="104" spans="1:9" ht="15.75">
      <c r="A104" s="18" t="s">
        <v>117</v>
      </c>
      <c r="B104" s="5" t="s">
        <v>94</v>
      </c>
      <c r="C104" s="5" t="s">
        <v>35</v>
      </c>
      <c r="D104" s="5" t="s">
        <v>39</v>
      </c>
      <c r="E104" s="5" t="s">
        <v>146</v>
      </c>
      <c r="F104" s="5"/>
      <c r="G104" s="4">
        <v>412</v>
      </c>
      <c r="H104" s="212">
        <f>280-250</f>
        <v>30</v>
      </c>
      <c r="I104" s="170"/>
    </row>
    <row r="105" spans="1:9" ht="15.75">
      <c r="A105" s="58" t="s">
        <v>198</v>
      </c>
      <c r="B105" s="25" t="s">
        <v>94</v>
      </c>
      <c r="C105" s="24" t="s">
        <v>84</v>
      </c>
      <c r="D105" s="24"/>
      <c r="E105" s="24"/>
      <c r="F105" s="24"/>
      <c r="G105" s="59"/>
      <c r="H105" s="254">
        <f>H106</f>
        <v>13.6</v>
      </c>
      <c r="I105" s="170"/>
    </row>
    <row r="106" spans="1:9" ht="15.75">
      <c r="A106" s="18" t="s">
        <v>85</v>
      </c>
      <c r="B106" s="5" t="s">
        <v>94</v>
      </c>
      <c r="C106" s="5" t="s">
        <v>84</v>
      </c>
      <c r="D106" s="5" t="s">
        <v>199</v>
      </c>
      <c r="E106" s="5"/>
      <c r="F106" s="5"/>
      <c r="G106" s="4"/>
      <c r="H106" s="245">
        <f>H107</f>
        <v>13.6</v>
      </c>
      <c r="I106" s="170"/>
    </row>
    <row r="107" spans="1:9" ht="15.75">
      <c r="A107" s="18" t="s">
        <v>200</v>
      </c>
      <c r="B107" s="5" t="s">
        <v>94</v>
      </c>
      <c r="C107" s="5" t="s">
        <v>84</v>
      </c>
      <c r="D107" s="5" t="s">
        <v>199</v>
      </c>
      <c r="E107" s="5" t="s">
        <v>201</v>
      </c>
      <c r="F107" s="5"/>
      <c r="G107" s="4"/>
      <c r="H107" s="245">
        <f>H108</f>
        <v>13.6</v>
      </c>
      <c r="I107" s="170"/>
    </row>
    <row r="108" spans="1:9" ht="16.5" thickBot="1">
      <c r="A108" s="18" t="s">
        <v>87</v>
      </c>
      <c r="B108" s="5" t="s">
        <v>94</v>
      </c>
      <c r="C108" s="5" t="s">
        <v>84</v>
      </c>
      <c r="D108" s="5" t="s">
        <v>199</v>
      </c>
      <c r="E108" s="5" t="s">
        <v>201</v>
      </c>
      <c r="F108" s="5" t="s">
        <v>4</v>
      </c>
      <c r="G108" s="4">
        <v>443</v>
      </c>
      <c r="H108" s="245">
        <v>13.6</v>
      </c>
      <c r="I108" s="170"/>
    </row>
    <row r="109" spans="1:9" ht="15.75">
      <c r="A109" s="71" t="s">
        <v>159</v>
      </c>
      <c r="B109" s="73"/>
      <c r="C109" s="74"/>
      <c r="D109" s="73"/>
      <c r="E109" s="73"/>
      <c r="F109" s="75"/>
      <c r="G109" s="65"/>
      <c r="H109" s="207"/>
      <c r="I109" s="234"/>
    </row>
    <row r="110" spans="1:9" ht="16.5" thickBot="1">
      <c r="A110" s="66" t="s">
        <v>127</v>
      </c>
      <c r="B110" s="67" t="s">
        <v>179</v>
      </c>
      <c r="C110" s="68"/>
      <c r="D110" s="67"/>
      <c r="E110" s="67"/>
      <c r="F110" s="76"/>
      <c r="G110" s="70"/>
      <c r="H110" s="214">
        <f>H111</f>
        <v>400</v>
      </c>
      <c r="I110" s="235"/>
    </row>
    <row r="111" spans="1:9" ht="15.75">
      <c r="A111" s="58" t="s">
        <v>6</v>
      </c>
      <c r="B111" s="60" t="s">
        <v>179</v>
      </c>
      <c r="C111" s="60" t="s">
        <v>41</v>
      </c>
      <c r="D111" s="24"/>
      <c r="E111" s="24"/>
      <c r="F111" s="57"/>
      <c r="G111" s="246"/>
      <c r="H111" s="215">
        <f>H112</f>
        <v>400</v>
      </c>
      <c r="I111" s="237"/>
    </row>
    <row r="112" spans="1:9" ht="15.75">
      <c r="A112" s="18" t="s">
        <v>49</v>
      </c>
      <c r="B112" s="12" t="s">
        <v>179</v>
      </c>
      <c r="C112" s="12" t="s">
        <v>41</v>
      </c>
      <c r="D112" s="5" t="s">
        <v>50</v>
      </c>
      <c r="E112" s="5"/>
      <c r="F112" s="39"/>
      <c r="G112" s="4"/>
      <c r="H112" s="208">
        <f>H114</f>
        <v>400</v>
      </c>
      <c r="I112" s="45"/>
    </row>
    <row r="113" spans="1:9" ht="15.75">
      <c r="A113" s="18" t="s">
        <v>51</v>
      </c>
      <c r="B113" s="5"/>
      <c r="C113" s="12"/>
      <c r="D113" s="5"/>
      <c r="E113" s="5"/>
      <c r="F113" s="39"/>
      <c r="G113" s="4"/>
      <c r="H113" s="208"/>
      <c r="I113" s="45"/>
    </row>
    <row r="114" spans="1:9" ht="15.75">
      <c r="A114" s="18" t="s">
        <v>52</v>
      </c>
      <c r="B114" s="5" t="s">
        <v>179</v>
      </c>
      <c r="C114" s="12" t="s">
        <v>41</v>
      </c>
      <c r="D114" s="5" t="s">
        <v>50</v>
      </c>
      <c r="E114" s="5" t="s">
        <v>53</v>
      </c>
      <c r="F114" s="39"/>
      <c r="G114" s="4"/>
      <c r="H114" s="208">
        <f>H115</f>
        <v>400</v>
      </c>
      <c r="I114" s="45"/>
    </row>
    <row r="115" spans="1:9" ht="16.5" thickBot="1">
      <c r="A115" s="18" t="s">
        <v>54</v>
      </c>
      <c r="B115" s="5" t="s">
        <v>179</v>
      </c>
      <c r="C115" s="12" t="s">
        <v>41</v>
      </c>
      <c r="D115" s="5" t="s">
        <v>50</v>
      </c>
      <c r="E115" s="5" t="s">
        <v>53</v>
      </c>
      <c r="F115" s="39"/>
      <c r="G115" s="4">
        <v>452</v>
      </c>
      <c r="H115" s="208">
        <v>400</v>
      </c>
      <c r="I115" s="45"/>
    </row>
    <row r="116" spans="1:9" ht="15.75">
      <c r="A116" s="61" t="s">
        <v>151</v>
      </c>
      <c r="B116" s="62"/>
      <c r="C116" s="63"/>
      <c r="D116" s="62"/>
      <c r="E116" s="62"/>
      <c r="F116" s="64"/>
      <c r="G116" s="65"/>
      <c r="H116" s="207"/>
      <c r="I116" s="234"/>
    </row>
    <row r="117" spans="1:9" ht="16.5" thickBot="1">
      <c r="A117" s="66" t="s">
        <v>152</v>
      </c>
      <c r="B117" s="67" t="s">
        <v>180</v>
      </c>
      <c r="C117" s="68"/>
      <c r="D117" s="67"/>
      <c r="E117" s="67"/>
      <c r="F117" s="69"/>
      <c r="G117" s="70"/>
      <c r="H117" s="214">
        <f>H118</f>
        <v>280.5</v>
      </c>
      <c r="I117" s="235"/>
    </row>
    <row r="118" spans="1:9" ht="15.75">
      <c r="A118" s="21" t="s">
        <v>34</v>
      </c>
      <c r="B118" s="25" t="s">
        <v>180</v>
      </c>
      <c r="C118" s="25" t="s">
        <v>35</v>
      </c>
      <c r="D118" s="25"/>
      <c r="E118" s="25"/>
      <c r="F118" s="25"/>
      <c r="G118" s="48"/>
      <c r="H118" s="248">
        <f>H119</f>
        <v>280.5</v>
      </c>
      <c r="I118" s="251"/>
    </row>
    <row r="119" spans="1:9" ht="15.75">
      <c r="A119" s="18" t="s">
        <v>122</v>
      </c>
      <c r="B119" s="5" t="s">
        <v>180</v>
      </c>
      <c r="C119" s="5" t="s">
        <v>35</v>
      </c>
      <c r="D119" s="5" t="s">
        <v>36</v>
      </c>
      <c r="E119" s="5"/>
      <c r="F119" s="5"/>
      <c r="G119" s="47"/>
      <c r="H119" s="245">
        <f>H120</f>
        <v>280.5</v>
      </c>
      <c r="I119" s="45"/>
    </row>
    <row r="120" spans="1:9" ht="15.75">
      <c r="A120" s="18" t="s">
        <v>173</v>
      </c>
      <c r="B120" s="5" t="s">
        <v>180</v>
      </c>
      <c r="C120" s="5" t="s">
        <v>35</v>
      </c>
      <c r="D120" s="5" t="s">
        <v>36</v>
      </c>
      <c r="E120" s="5" t="s">
        <v>38</v>
      </c>
      <c r="F120" s="5"/>
      <c r="G120" s="47"/>
      <c r="H120" s="245">
        <f>H121</f>
        <v>280.5</v>
      </c>
      <c r="I120" s="45"/>
    </row>
    <row r="121" spans="1:9" ht="16.5" thickBot="1">
      <c r="A121" s="18" t="s">
        <v>160</v>
      </c>
      <c r="B121" s="5" t="s">
        <v>180</v>
      </c>
      <c r="C121" s="5" t="s">
        <v>35</v>
      </c>
      <c r="D121" s="5" t="s">
        <v>36</v>
      </c>
      <c r="E121" s="5" t="s">
        <v>38</v>
      </c>
      <c r="F121" s="5"/>
      <c r="G121" s="47" t="s">
        <v>99</v>
      </c>
      <c r="H121" s="245">
        <v>280.5</v>
      </c>
      <c r="I121" s="45"/>
    </row>
    <row r="122" spans="1:9" ht="15.75">
      <c r="A122" s="148" t="s">
        <v>147</v>
      </c>
      <c r="B122" s="62"/>
      <c r="C122" s="62"/>
      <c r="D122" s="62"/>
      <c r="E122" s="62"/>
      <c r="F122" s="62"/>
      <c r="G122" s="77"/>
      <c r="H122" s="216"/>
      <c r="I122" s="234"/>
    </row>
    <row r="123" spans="1:9" ht="16.5" thickBot="1">
      <c r="A123" s="149" t="s">
        <v>148</v>
      </c>
      <c r="B123" s="67" t="s">
        <v>181</v>
      </c>
      <c r="C123" s="67"/>
      <c r="D123" s="67"/>
      <c r="E123" s="67"/>
      <c r="F123" s="67"/>
      <c r="G123" s="78"/>
      <c r="H123" s="217">
        <f>H124</f>
        <v>16010.4</v>
      </c>
      <c r="I123" s="235"/>
    </row>
    <row r="124" spans="1:9" ht="15.75">
      <c r="A124" s="58" t="s">
        <v>34</v>
      </c>
      <c r="B124" s="24" t="s">
        <v>181</v>
      </c>
      <c r="C124" s="24" t="s">
        <v>35</v>
      </c>
      <c r="D124" s="24"/>
      <c r="E124" s="24"/>
      <c r="F124" s="24"/>
      <c r="G124" s="59"/>
      <c r="H124" s="215">
        <f>H125+H130</f>
        <v>16010.4</v>
      </c>
      <c r="I124" s="237"/>
    </row>
    <row r="125" spans="1:9" ht="15.75">
      <c r="A125" s="18" t="s">
        <v>122</v>
      </c>
      <c r="B125" s="5" t="s">
        <v>181</v>
      </c>
      <c r="C125" s="5" t="s">
        <v>35</v>
      </c>
      <c r="D125" s="5" t="s">
        <v>36</v>
      </c>
      <c r="E125" s="5"/>
      <c r="F125" s="5"/>
      <c r="G125" s="4"/>
      <c r="H125" s="208">
        <f>H126</f>
        <v>15168.4</v>
      </c>
      <c r="I125" s="45"/>
    </row>
    <row r="126" spans="1:9" ht="15.75">
      <c r="A126" s="18" t="s">
        <v>37</v>
      </c>
      <c r="B126" s="5" t="s">
        <v>181</v>
      </c>
      <c r="C126" s="5" t="s">
        <v>35</v>
      </c>
      <c r="D126" s="5" t="s">
        <v>36</v>
      </c>
      <c r="E126" s="5" t="s">
        <v>38</v>
      </c>
      <c r="F126" s="5"/>
      <c r="G126" s="4"/>
      <c r="H126" s="208">
        <f>H127+H129</f>
        <v>15168.4</v>
      </c>
      <c r="I126" s="45"/>
    </row>
    <row r="127" spans="1:9" ht="15.75">
      <c r="A127" s="20" t="s">
        <v>160</v>
      </c>
      <c r="B127" s="5" t="s">
        <v>181</v>
      </c>
      <c r="C127" s="9" t="s">
        <v>35</v>
      </c>
      <c r="D127" s="9" t="s">
        <v>36</v>
      </c>
      <c r="E127" s="9" t="s">
        <v>38</v>
      </c>
      <c r="F127" s="9"/>
      <c r="G127" s="6">
        <v>197</v>
      </c>
      <c r="H127" s="212">
        <v>36</v>
      </c>
      <c r="I127" s="45"/>
    </row>
    <row r="128" spans="1:9" ht="15.75">
      <c r="A128" s="20" t="s">
        <v>182</v>
      </c>
      <c r="B128" s="9"/>
      <c r="C128" s="9"/>
      <c r="D128" s="9"/>
      <c r="E128" s="9"/>
      <c r="F128" s="9"/>
      <c r="G128" s="6"/>
      <c r="H128" s="212"/>
      <c r="I128" s="45"/>
    </row>
    <row r="129" spans="1:9" ht="15.75">
      <c r="A129" s="20" t="s">
        <v>183</v>
      </c>
      <c r="B129" s="9" t="s">
        <v>181</v>
      </c>
      <c r="C129" s="9" t="s">
        <v>35</v>
      </c>
      <c r="D129" s="9" t="s">
        <v>36</v>
      </c>
      <c r="E129" s="9" t="s">
        <v>38</v>
      </c>
      <c r="F129" s="9"/>
      <c r="G129" s="6">
        <v>410</v>
      </c>
      <c r="H129" s="212">
        <f>14937.4+125+70</f>
        <v>15132.4</v>
      </c>
      <c r="I129" s="170"/>
    </row>
    <row r="130" spans="1:9" ht="15.75">
      <c r="A130" s="18" t="s">
        <v>3</v>
      </c>
      <c r="B130" s="5" t="s">
        <v>181</v>
      </c>
      <c r="C130" s="12" t="s">
        <v>35</v>
      </c>
      <c r="D130" s="5" t="s">
        <v>39</v>
      </c>
      <c r="E130" s="5"/>
      <c r="F130" s="39"/>
      <c r="G130" s="4"/>
      <c r="H130" s="245">
        <f>H131</f>
        <v>842</v>
      </c>
      <c r="I130" s="4"/>
    </row>
    <row r="131" spans="1:9" ht="15.75">
      <c r="A131" s="18" t="s">
        <v>176</v>
      </c>
      <c r="B131" s="5" t="s">
        <v>181</v>
      </c>
      <c r="C131" s="12" t="s">
        <v>35</v>
      </c>
      <c r="D131" s="5" t="s">
        <v>39</v>
      </c>
      <c r="E131" s="5" t="s">
        <v>146</v>
      </c>
      <c r="F131" s="39"/>
      <c r="G131" s="4"/>
      <c r="H131" s="245">
        <f>H133</f>
        <v>842</v>
      </c>
      <c r="I131" s="4"/>
    </row>
    <row r="132" spans="1:9" ht="15.75">
      <c r="A132" s="18" t="s">
        <v>116</v>
      </c>
      <c r="B132" s="5"/>
      <c r="C132" s="12"/>
      <c r="D132" s="5"/>
      <c r="E132" s="5"/>
      <c r="F132" s="39"/>
      <c r="G132" s="4"/>
      <c r="H132" s="245"/>
      <c r="I132" s="4"/>
    </row>
    <row r="133" spans="1:9" ht="16.5" thickBot="1">
      <c r="A133" s="18" t="s">
        <v>117</v>
      </c>
      <c r="B133" s="5" t="s">
        <v>181</v>
      </c>
      <c r="C133" s="12" t="s">
        <v>35</v>
      </c>
      <c r="D133" s="5" t="s">
        <v>39</v>
      </c>
      <c r="E133" s="5" t="s">
        <v>146</v>
      </c>
      <c r="F133" s="39"/>
      <c r="G133" s="4">
        <v>412</v>
      </c>
      <c r="H133" s="245">
        <f>175+291+61+315</f>
        <v>842</v>
      </c>
      <c r="I133" s="4"/>
    </row>
    <row r="134" spans="1:9" ht="16.5" thickBot="1">
      <c r="A134" s="53" t="s">
        <v>204</v>
      </c>
      <c r="B134" s="54" t="s">
        <v>205</v>
      </c>
      <c r="C134" s="54"/>
      <c r="D134" s="54"/>
      <c r="E134" s="54"/>
      <c r="F134" s="54"/>
      <c r="G134" s="79"/>
      <c r="H134" s="252">
        <f>H135+H142</f>
        <v>46291.9</v>
      </c>
      <c r="I134" s="253"/>
    </row>
    <row r="135" spans="1:9" ht="15.75">
      <c r="A135" s="21" t="s">
        <v>34</v>
      </c>
      <c r="B135" s="25" t="s">
        <v>205</v>
      </c>
      <c r="C135" s="25" t="s">
        <v>35</v>
      </c>
      <c r="D135" s="25"/>
      <c r="E135" s="25"/>
      <c r="F135" s="25"/>
      <c r="G135" s="30"/>
      <c r="H135" s="248">
        <f>H136</f>
        <v>31016</v>
      </c>
      <c r="I135" s="251"/>
    </row>
    <row r="136" spans="1:9" ht="15.75">
      <c r="A136" s="18" t="s">
        <v>3</v>
      </c>
      <c r="B136" s="5" t="s">
        <v>205</v>
      </c>
      <c r="C136" s="5" t="s">
        <v>35</v>
      </c>
      <c r="D136" s="5" t="s">
        <v>39</v>
      </c>
      <c r="E136" s="5"/>
      <c r="F136" s="5"/>
      <c r="G136" s="4"/>
      <c r="H136" s="245">
        <f>H139+H137</f>
        <v>31016</v>
      </c>
      <c r="I136" s="45"/>
    </row>
    <row r="137" spans="1:9" ht="15.75">
      <c r="A137" s="18" t="s">
        <v>128</v>
      </c>
      <c r="B137" s="5" t="s">
        <v>205</v>
      </c>
      <c r="C137" s="5" t="s">
        <v>35</v>
      </c>
      <c r="D137" s="5" t="s">
        <v>39</v>
      </c>
      <c r="E137" s="5" t="s">
        <v>129</v>
      </c>
      <c r="F137" s="5"/>
      <c r="G137" s="4"/>
      <c r="H137" s="245">
        <f>H138</f>
        <v>10000</v>
      </c>
      <c r="I137" s="45"/>
    </row>
    <row r="138" spans="1:9" ht="15.75">
      <c r="A138" s="18" t="s">
        <v>189</v>
      </c>
      <c r="B138" s="5" t="s">
        <v>205</v>
      </c>
      <c r="C138" s="5" t="s">
        <v>35</v>
      </c>
      <c r="D138" s="5" t="s">
        <v>39</v>
      </c>
      <c r="E138" s="5" t="s">
        <v>129</v>
      </c>
      <c r="F138" s="5" t="s">
        <v>130</v>
      </c>
      <c r="G138" s="4">
        <v>214</v>
      </c>
      <c r="H138" s="245">
        <v>10000</v>
      </c>
      <c r="I138" s="45"/>
    </row>
    <row r="139" spans="1:9" ht="15.75">
      <c r="A139" s="18" t="s">
        <v>100</v>
      </c>
      <c r="B139" s="5" t="s">
        <v>205</v>
      </c>
      <c r="C139" s="5" t="s">
        <v>35</v>
      </c>
      <c r="D139" s="5" t="s">
        <v>39</v>
      </c>
      <c r="E139" s="5" t="s">
        <v>146</v>
      </c>
      <c r="F139" s="5"/>
      <c r="G139" s="4"/>
      <c r="H139" s="245">
        <f>H140+H141</f>
        <v>21016</v>
      </c>
      <c r="I139" s="45"/>
    </row>
    <row r="140" spans="1:9" ht="15.75">
      <c r="A140" s="18" t="s">
        <v>202</v>
      </c>
      <c r="B140" s="5" t="s">
        <v>205</v>
      </c>
      <c r="C140" s="5" t="s">
        <v>35</v>
      </c>
      <c r="D140" s="5" t="s">
        <v>39</v>
      </c>
      <c r="E140" s="5" t="s">
        <v>146</v>
      </c>
      <c r="F140" s="5" t="s">
        <v>203</v>
      </c>
      <c r="G140" s="4">
        <v>411</v>
      </c>
      <c r="H140" s="245">
        <f>3795+459+1573</f>
        <v>5827</v>
      </c>
      <c r="I140" s="45"/>
    </row>
    <row r="141" spans="1:9" ht="15.75">
      <c r="A141" s="18" t="s">
        <v>208</v>
      </c>
      <c r="B141" s="5" t="s">
        <v>205</v>
      </c>
      <c r="C141" s="5" t="s">
        <v>35</v>
      </c>
      <c r="D141" s="5" t="s">
        <v>39</v>
      </c>
      <c r="E141" s="5" t="s">
        <v>146</v>
      </c>
      <c r="F141" s="5" t="s">
        <v>15</v>
      </c>
      <c r="G141" s="4">
        <v>412</v>
      </c>
      <c r="H141" s="245">
        <f>15000+189</f>
        <v>15189</v>
      </c>
      <c r="I141" s="45"/>
    </row>
    <row r="142" spans="1:9" ht="15.75">
      <c r="A142" s="21" t="s">
        <v>6</v>
      </c>
      <c r="B142" s="25" t="s">
        <v>205</v>
      </c>
      <c r="C142" s="25" t="s">
        <v>41</v>
      </c>
      <c r="D142" s="25"/>
      <c r="E142" s="25"/>
      <c r="F142" s="25"/>
      <c r="G142" s="30"/>
      <c r="H142" s="248">
        <f>H143+H147</f>
        <v>15275.9</v>
      </c>
      <c r="I142" s="251"/>
    </row>
    <row r="143" spans="1:9" ht="15.75">
      <c r="A143" s="18" t="s">
        <v>9</v>
      </c>
      <c r="B143" s="5" t="s">
        <v>205</v>
      </c>
      <c r="C143" s="5" t="s">
        <v>41</v>
      </c>
      <c r="D143" s="5" t="s">
        <v>45</v>
      </c>
      <c r="E143" s="5"/>
      <c r="F143" s="5"/>
      <c r="G143" s="4"/>
      <c r="H143" s="245">
        <f>H145</f>
        <v>10275.9</v>
      </c>
      <c r="I143" s="45"/>
    </row>
    <row r="144" spans="1:9" ht="15.75">
      <c r="A144" s="18" t="s">
        <v>46</v>
      </c>
      <c r="B144" s="5"/>
      <c r="C144" s="5"/>
      <c r="D144" s="5"/>
      <c r="E144" s="5"/>
      <c r="F144" s="5"/>
      <c r="G144" s="4"/>
      <c r="H144" s="245"/>
      <c r="I144" s="45"/>
    </row>
    <row r="145" spans="1:9" ht="15.75">
      <c r="A145" s="18" t="s">
        <v>47</v>
      </c>
      <c r="B145" s="5" t="s">
        <v>205</v>
      </c>
      <c r="C145" s="5" t="s">
        <v>41</v>
      </c>
      <c r="D145" s="5" t="s">
        <v>45</v>
      </c>
      <c r="E145" s="5" t="s">
        <v>48</v>
      </c>
      <c r="F145" s="5"/>
      <c r="G145" s="4"/>
      <c r="H145" s="245">
        <f>H146</f>
        <v>10275.9</v>
      </c>
      <c r="I145" s="45"/>
    </row>
    <row r="146" spans="1:9" ht="15.75">
      <c r="A146" s="18" t="s">
        <v>44</v>
      </c>
      <c r="B146" s="5" t="s">
        <v>205</v>
      </c>
      <c r="C146" s="5" t="s">
        <v>41</v>
      </c>
      <c r="D146" s="5" t="s">
        <v>45</v>
      </c>
      <c r="E146" s="5" t="s">
        <v>48</v>
      </c>
      <c r="F146" s="5" t="s">
        <v>17</v>
      </c>
      <c r="G146" s="4">
        <v>327</v>
      </c>
      <c r="H146" s="245">
        <f>10341.3-65.4</f>
        <v>10275.9</v>
      </c>
      <c r="I146" s="45"/>
    </row>
    <row r="147" spans="1:9" ht="15.75">
      <c r="A147" s="18" t="s">
        <v>58</v>
      </c>
      <c r="B147" s="5" t="s">
        <v>205</v>
      </c>
      <c r="C147" s="5" t="s">
        <v>41</v>
      </c>
      <c r="D147" s="5" t="s">
        <v>59</v>
      </c>
      <c r="E147" s="5"/>
      <c r="F147" s="5"/>
      <c r="G147" s="4"/>
      <c r="H147" s="245">
        <f>H148</f>
        <v>5000</v>
      </c>
      <c r="I147" s="45"/>
    </row>
    <row r="148" spans="1:9" ht="15.75">
      <c r="A148" s="18" t="s">
        <v>128</v>
      </c>
      <c r="B148" s="5" t="s">
        <v>205</v>
      </c>
      <c r="C148" s="12" t="s">
        <v>41</v>
      </c>
      <c r="D148" s="5" t="s">
        <v>59</v>
      </c>
      <c r="E148" s="5" t="s">
        <v>129</v>
      </c>
      <c r="F148" s="39"/>
      <c r="G148" s="4"/>
      <c r="H148" s="208">
        <f>H149</f>
        <v>5000</v>
      </c>
      <c r="I148" s="122"/>
    </row>
    <row r="149" spans="1:9" ht="16.5" thickBot="1">
      <c r="A149" s="18" t="s">
        <v>212</v>
      </c>
      <c r="B149" s="5" t="s">
        <v>205</v>
      </c>
      <c r="C149" s="12" t="s">
        <v>41</v>
      </c>
      <c r="D149" s="5" t="s">
        <v>59</v>
      </c>
      <c r="E149" s="5" t="s">
        <v>129</v>
      </c>
      <c r="F149" s="39"/>
      <c r="G149" s="4">
        <v>214</v>
      </c>
      <c r="H149" s="208">
        <v>5000</v>
      </c>
      <c r="I149" s="122"/>
    </row>
    <row r="150" spans="1:9" ht="16.5" thickBot="1">
      <c r="A150" s="53" t="s">
        <v>206</v>
      </c>
      <c r="B150" s="54" t="s">
        <v>207</v>
      </c>
      <c r="C150" s="54"/>
      <c r="D150" s="54"/>
      <c r="E150" s="54"/>
      <c r="F150" s="54"/>
      <c r="G150" s="79"/>
      <c r="H150" s="252">
        <f>H154+H151</f>
        <v>22850</v>
      </c>
      <c r="I150" s="253"/>
    </row>
    <row r="151" spans="1:9" ht="15.75">
      <c r="A151" s="58" t="s">
        <v>114</v>
      </c>
      <c r="B151" s="24" t="s">
        <v>172</v>
      </c>
      <c r="C151" s="60" t="s">
        <v>113</v>
      </c>
      <c r="D151" s="24" t="s">
        <v>115</v>
      </c>
      <c r="E151" s="24"/>
      <c r="F151" s="57"/>
      <c r="G151" s="59"/>
      <c r="H151" s="215">
        <f>H152</f>
        <v>2600</v>
      </c>
      <c r="I151" s="251"/>
    </row>
    <row r="152" spans="1:9" ht="26.25">
      <c r="A152" s="258" t="s">
        <v>209</v>
      </c>
      <c r="B152" s="11" t="s">
        <v>172</v>
      </c>
      <c r="C152" s="10" t="s">
        <v>113</v>
      </c>
      <c r="D152" s="11" t="s">
        <v>115</v>
      </c>
      <c r="E152" s="11" t="s">
        <v>210</v>
      </c>
      <c r="F152" s="42"/>
      <c r="G152" s="15"/>
      <c r="H152" s="210">
        <f>H153</f>
        <v>2600</v>
      </c>
      <c r="I152" s="45"/>
    </row>
    <row r="153" spans="1:9" ht="15.75">
      <c r="A153" s="16" t="s">
        <v>211</v>
      </c>
      <c r="B153" s="11" t="s">
        <v>172</v>
      </c>
      <c r="C153" s="10" t="s">
        <v>113</v>
      </c>
      <c r="D153" s="11" t="s">
        <v>115</v>
      </c>
      <c r="E153" s="11" t="s">
        <v>210</v>
      </c>
      <c r="F153" s="42"/>
      <c r="G153" s="15">
        <v>405</v>
      </c>
      <c r="H153" s="210">
        <v>2600</v>
      </c>
      <c r="I153" s="45"/>
    </row>
    <row r="154" spans="1:9" ht="15.75">
      <c r="A154" s="21" t="s">
        <v>34</v>
      </c>
      <c r="B154" s="25" t="s">
        <v>207</v>
      </c>
      <c r="C154" s="25" t="s">
        <v>35</v>
      </c>
      <c r="D154" s="25"/>
      <c r="E154" s="25"/>
      <c r="F154" s="25"/>
      <c r="G154" s="30"/>
      <c r="H154" s="248">
        <f>H155</f>
        <v>20250</v>
      </c>
      <c r="I154" s="251"/>
    </row>
    <row r="155" spans="1:9" ht="15.75">
      <c r="A155" s="18" t="s">
        <v>3</v>
      </c>
      <c r="B155" s="5" t="s">
        <v>207</v>
      </c>
      <c r="C155" s="5" t="s">
        <v>35</v>
      </c>
      <c r="D155" s="5" t="s">
        <v>39</v>
      </c>
      <c r="E155" s="5"/>
      <c r="F155" s="5"/>
      <c r="G155" s="4"/>
      <c r="H155" s="245">
        <f>H156</f>
        <v>20250</v>
      </c>
      <c r="I155" s="45"/>
    </row>
    <row r="156" spans="1:9" ht="15.75">
      <c r="A156" s="18" t="s">
        <v>176</v>
      </c>
      <c r="B156" s="5" t="s">
        <v>207</v>
      </c>
      <c r="C156" s="5" t="s">
        <v>35</v>
      </c>
      <c r="D156" s="5" t="s">
        <v>39</v>
      </c>
      <c r="E156" s="5" t="s">
        <v>146</v>
      </c>
      <c r="F156" s="5"/>
      <c r="G156" s="4"/>
      <c r="H156" s="245">
        <f>H158</f>
        <v>20250</v>
      </c>
      <c r="I156" s="45"/>
    </row>
    <row r="157" spans="1:9" ht="15.75">
      <c r="A157" s="18" t="s">
        <v>116</v>
      </c>
      <c r="B157" s="5"/>
      <c r="C157" s="5"/>
      <c r="D157" s="5"/>
      <c r="E157" s="5"/>
      <c r="F157" s="5"/>
      <c r="G157" s="4"/>
      <c r="H157" s="245"/>
      <c r="I157" s="45"/>
    </row>
    <row r="158" spans="1:9" ht="16.5" thickBot="1">
      <c r="A158" s="18" t="s">
        <v>117</v>
      </c>
      <c r="B158" s="5" t="s">
        <v>207</v>
      </c>
      <c r="C158" s="5" t="s">
        <v>35</v>
      </c>
      <c r="D158" s="5" t="s">
        <v>39</v>
      </c>
      <c r="E158" s="5" t="s">
        <v>146</v>
      </c>
      <c r="F158" s="5" t="s">
        <v>15</v>
      </c>
      <c r="G158" s="4">
        <v>412</v>
      </c>
      <c r="H158" s="245">
        <f>8000+10000+200+100+300+1650</f>
        <v>20250</v>
      </c>
      <c r="I158" s="45"/>
    </row>
    <row r="159" spans="1:9" ht="16.5" thickBot="1">
      <c r="A159" s="53" t="s">
        <v>217</v>
      </c>
      <c r="B159" s="54" t="s">
        <v>218</v>
      </c>
      <c r="C159" s="54"/>
      <c r="D159" s="54"/>
      <c r="E159" s="54"/>
      <c r="F159" s="54"/>
      <c r="G159" s="79"/>
      <c r="H159" s="252">
        <f>H161</f>
        <v>800</v>
      </c>
      <c r="I159" s="253"/>
    </row>
    <row r="160" spans="1:9" ht="15.75">
      <c r="A160" s="21" t="s">
        <v>60</v>
      </c>
      <c r="B160" s="11"/>
      <c r="C160" s="11"/>
      <c r="D160" s="11"/>
      <c r="E160" s="11"/>
      <c r="F160" s="11"/>
      <c r="G160" s="15"/>
      <c r="H160" s="249"/>
      <c r="I160" s="237"/>
    </row>
    <row r="161" spans="1:9" ht="15.75">
      <c r="A161" s="21" t="s">
        <v>71</v>
      </c>
      <c r="B161" s="5" t="s">
        <v>218</v>
      </c>
      <c r="C161" s="5" t="s">
        <v>67</v>
      </c>
      <c r="D161" s="5"/>
      <c r="E161" s="5"/>
      <c r="F161" s="5"/>
      <c r="G161" s="4"/>
      <c r="H161" s="245">
        <f>H162</f>
        <v>800</v>
      </c>
      <c r="I161" s="45"/>
    </row>
    <row r="162" spans="1:9" ht="15.75">
      <c r="A162" s="18" t="s">
        <v>215</v>
      </c>
      <c r="B162" s="5" t="s">
        <v>218</v>
      </c>
      <c r="C162" s="5" t="s">
        <v>67</v>
      </c>
      <c r="D162" s="5" t="s">
        <v>216</v>
      </c>
      <c r="E162" s="5"/>
      <c r="F162" s="5"/>
      <c r="G162" s="4"/>
      <c r="H162" s="245">
        <f>H164</f>
        <v>800</v>
      </c>
      <c r="I162" s="45"/>
    </row>
    <row r="163" spans="1:9" ht="15.75">
      <c r="A163" s="18" t="s">
        <v>70</v>
      </c>
      <c r="B163" s="5"/>
      <c r="C163" s="5"/>
      <c r="D163" s="5"/>
      <c r="E163" s="5"/>
      <c r="F163" s="5"/>
      <c r="G163" s="4"/>
      <c r="H163" s="245"/>
      <c r="I163" s="45"/>
    </row>
    <row r="164" spans="1:9" ht="15.75">
      <c r="A164" s="20" t="s">
        <v>71</v>
      </c>
      <c r="B164" s="5" t="s">
        <v>218</v>
      </c>
      <c r="C164" s="5" t="s">
        <v>67</v>
      </c>
      <c r="D164" s="5" t="s">
        <v>216</v>
      </c>
      <c r="E164" s="5" t="s">
        <v>72</v>
      </c>
      <c r="F164" s="5"/>
      <c r="G164" s="4"/>
      <c r="H164" s="245">
        <f>H166</f>
        <v>800</v>
      </c>
      <c r="I164" s="45"/>
    </row>
    <row r="165" spans="1:9" ht="15.75">
      <c r="A165" s="20" t="s">
        <v>177</v>
      </c>
      <c r="B165" s="5"/>
      <c r="C165" s="5"/>
      <c r="D165" s="5"/>
      <c r="E165" s="5"/>
      <c r="F165" s="5"/>
      <c r="G165" s="4"/>
      <c r="H165" s="245"/>
      <c r="I165" s="45"/>
    </row>
    <row r="166" spans="1:9" ht="16.5" thickBot="1">
      <c r="A166" s="18" t="s">
        <v>178</v>
      </c>
      <c r="B166" s="5" t="s">
        <v>218</v>
      </c>
      <c r="C166" s="5" t="s">
        <v>67</v>
      </c>
      <c r="D166" s="5" t="s">
        <v>216</v>
      </c>
      <c r="E166" s="5" t="s">
        <v>72</v>
      </c>
      <c r="F166" s="5"/>
      <c r="G166" s="4">
        <v>453</v>
      </c>
      <c r="H166" s="245">
        <v>800</v>
      </c>
      <c r="I166" s="45"/>
    </row>
    <row r="167" spans="1:9" ht="16.5" thickBot="1">
      <c r="A167" s="255" t="s">
        <v>131</v>
      </c>
      <c r="B167" s="14"/>
      <c r="C167" s="14"/>
      <c r="D167" s="14"/>
      <c r="E167" s="14"/>
      <c r="F167" s="14"/>
      <c r="G167" s="13"/>
      <c r="H167" s="213">
        <f>H11+H57+H76+H87+H99+H110+H117+H123+H134+H150+H159</f>
        <v>108033.6</v>
      </c>
      <c r="I167" s="256">
        <f>I11+I57+I76+I87+I99+I110+I117+I123</f>
        <v>0</v>
      </c>
    </row>
    <row r="168" spans="1:9" ht="16.5" thickBot="1">
      <c r="A168" s="53" t="s">
        <v>132</v>
      </c>
      <c r="B168" s="54"/>
      <c r="C168" s="54"/>
      <c r="D168" s="54"/>
      <c r="E168" s="54"/>
      <c r="F168" s="54"/>
      <c r="G168" s="79"/>
      <c r="H168" s="213">
        <f>H167</f>
        <v>108033.6</v>
      </c>
      <c r="I168" s="256">
        <f>I167</f>
        <v>0</v>
      </c>
    </row>
  </sheetData>
  <mergeCells count="1">
    <mergeCell ref="A7:I7"/>
  </mergeCells>
  <printOptions horizontalCentered="1"/>
  <pageMargins left="0.3937007874015748" right="0.2755905511811024" top="0.5118110236220472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E4" sqref="E4"/>
    </sheetView>
  </sheetViews>
  <sheetFormatPr defaultColWidth="8.796875" defaultRowHeight="15"/>
  <cols>
    <col min="1" max="1" width="5.09765625" style="0" customWidth="1"/>
  </cols>
  <sheetData>
    <row r="1" ht="15.75">
      <c r="G1" t="s">
        <v>241</v>
      </c>
    </row>
    <row r="2" ht="15.75">
      <c r="F2" t="s">
        <v>230</v>
      </c>
    </row>
    <row r="3" spans="5:8" ht="15.75">
      <c r="E3" s="279"/>
      <c r="F3" s="279" t="s">
        <v>245</v>
      </c>
      <c r="G3" s="279"/>
      <c r="H3" s="279"/>
    </row>
    <row r="4" spans="6:8" ht="15.75">
      <c r="F4" s="269"/>
      <c r="G4" t="s">
        <v>190</v>
      </c>
      <c r="H4" s="269"/>
    </row>
    <row r="5" spans="5:8" ht="15.75">
      <c r="E5" s="279"/>
      <c r="F5" s="279" t="s">
        <v>242</v>
      </c>
      <c r="G5" s="279"/>
      <c r="H5" s="279"/>
    </row>
    <row r="6" spans="5:8" ht="15.75">
      <c r="E6" s="269"/>
      <c r="F6" s="269"/>
      <c r="G6" s="269"/>
      <c r="H6" s="269"/>
    </row>
    <row r="7" spans="2:10" ht="15.75">
      <c r="B7" s="280" t="s">
        <v>243</v>
      </c>
      <c r="C7" s="280"/>
      <c r="D7" s="280"/>
      <c r="E7" s="280"/>
      <c r="F7" s="280"/>
      <c r="G7" s="280"/>
      <c r="H7" s="280"/>
      <c r="I7" s="280"/>
      <c r="J7" s="280"/>
    </row>
    <row r="8" spans="2:8" ht="15.75">
      <c r="B8" s="284" t="s">
        <v>188</v>
      </c>
      <c r="C8" s="284"/>
      <c r="D8" s="284"/>
      <c r="E8" s="284"/>
      <c r="F8" s="284"/>
      <c r="G8" s="284"/>
      <c r="H8" s="284"/>
    </row>
    <row r="9" spans="3:4" ht="15.75">
      <c r="C9" s="135"/>
      <c r="D9" s="135"/>
    </row>
    <row r="10" ht="16.5" thickBot="1"/>
    <row r="11" spans="2:8" ht="16.5" thickBot="1">
      <c r="B11" s="136"/>
      <c r="C11" s="137"/>
      <c r="D11" s="137"/>
      <c r="E11" s="137"/>
      <c r="F11" s="137"/>
      <c r="G11" s="38"/>
      <c r="H11" s="138" t="s">
        <v>135</v>
      </c>
    </row>
    <row r="12" spans="2:8" ht="15.75">
      <c r="B12" s="139"/>
      <c r="C12" s="140" t="s">
        <v>0</v>
      </c>
      <c r="D12" s="140"/>
      <c r="E12" s="140"/>
      <c r="F12" s="140"/>
      <c r="G12" s="43" t="s">
        <v>107</v>
      </c>
      <c r="H12" s="141" t="s">
        <v>144</v>
      </c>
    </row>
    <row r="13" spans="2:8" ht="16.5" thickBot="1">
      <c r="B13" s="142"/>
      <c r="C13" s="143"/>
      <c r="D13" s="143"/>
      <c r="E13" s="143"/>
      <c r="F13" s="143"/>
      <c r="G13" s="86"/>
      <c r="H13" s="144"/>
    </row>
    <row r="14" spans="2:8" ht="16.5" thickBot="1">
      <c r="B14" s="145" t="s">
        <v>102</v>
      </c>
      <c r="C14" s="103"/>
      <c r="D14" s="103"/>
      <c r="E14" s="103"/>
      <c r="F14" s="138"/>
      <c r="G14" s="138">
        <f>'Прилож № 4'!H20</f>
        <v>3343</v>
      </c>
      <c r="H14" s="146">
        <v>343</v>
      </c>
    </row>
    <row r="15" spans="2:8" ht="16.5" thickBot="1">
      <c r="B15" s="145" t="s">
        <v>118</v>
      </c>
      <c r="C15" s="103"/>
      <c r="D15" s="103"/>
      <c r="E15" s="103"/>
      <c r="F15" s="138"/>
      <c r="G15" s="138">
        <f>'Прилож № 4'!H75</f>
        <v>1.4</v>
      </c>
      <c r="H15" s="146"/>
    </row>
    <row r="16" spans="2:8" ht="16.5" thickBot="1">
      <c r="B16" s="142" t="s">
        <v>145</v>
      </c>
      <c r="C16" s="143"/>
      <c r="D16" s="143"/>
      <c r="E16" s="143"/>
      <c r="F16" s="144"/>
      <c r="G16" s="152">
        <f>G14+G15</f>
        <v>3344.4</v>
      </c>
      <c r="H16" s="153">
        <f>H14+H15</f>
        <v>343</v>
      </c>
    </row>
  </sheetData>
  <mergeCells count="1">
    <mergeCell ref="B8:H8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2006-07-05T08:38:00Z</cp:lastPrinted>
  <dcterms:created xsi:type="dcterms:W3CDTF">2002-11-11T07:39:40Z</dcterms:created>
  <dcterms:modified xsi:type="dcterms:W3CDTF">2006-07-05T08:38:03Z</dcterms:modified>
  <cp:category/>
  <cp:version/>
  <cp:contentType/>
  <cp:contentStatus/>
</cp:coreProperties>
</file>