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2" sheetId="1" r:id="rId1"/>
    <sheet name="Прилож №3" sheetId="2" r:id="rId2"/>
    <sheet name="Прилож № 4" sheetId="3" r:id="rId3"/>
    <sheet name="Прилож №5" sheetId="4" r:id="rId4"/>
  </sheets>
  <definedNames>
    <definedName name="_xlnm.Print_Area" localSheetId="1">'Прилож №3'!$A:$IV</definedName>
  </definedNames>
  <calcPr fullCalcOnLoad="1"/>
</workbook>
</file>

<file path=xl/sharedStrings.xml><?xml version="1.0" encoding="utf-8"?>
<sst xmlns="http://schemas.openxmlformats.org/spreadsheetml/2006/main" count="723" uniqueCount="176">
  <si>
    <t>Наименование</t>
  </si>
  <si>
    <t>Коммунальное хозяйство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</si>
  <si>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</si>
  <si>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</si>
  <si>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</si>
  <si>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</si>
  <si>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</si>
  <si>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</si>
  <si>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</si>
  <si>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264</t>
  </si>
  <si>
    <t>272</t>
  </si>
  <si>
    <t>Музеи и постоянные выставки</t>
  </si>
  <si>
    <t>412</t>
  </si>
  <si>
    <t xml:space="preserve">Здравоохранение </t>
  </si>
  <si>
    <t>327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</si>
  <si>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</si>
  <si>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</si>
  <si>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</si>
  <si>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</si>
  <si>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</si>
  <si>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</si>
  <si>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</si>
  <si>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</si>
  <si>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</si>
  <si>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</si>
  <si>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</si>
  <si>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</si>
  <si>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</si>
  <si>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</si>
  <si>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</si>
  <si>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</si>
  <si>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</si>
  <si>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</si>
  <si>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</si>
  <si>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</si>
  <si>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</si>
  <si>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</si>
  <si>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</si>
  <si>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</si>
  <si>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</si>
  <si>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</si>
  <si>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</si>
  <si>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</si>
  <si>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Учреждения по внешкольной работе с детьми</t>
  </si>
  <si>
    <t>423 00 00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</si>
  <si>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</si>
  <si>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</si>
  <si>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</si>
  <si>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</si>
  <si>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</si>
  <si>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</si>
  <si>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</si>
  <si>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</si>
  <si>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441 00 00</t>
  </si>
  <si>
    <t>Театры, цирки, концертные и другие организации</t>
  </si>
  <si>
    <t>исполнительских искусств</t>
  </si>
  <si>
    <t>443 00 00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</si>
  <si>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</si>
  <si>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</si>
  <si>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</si>
  <si>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</si>
  <si>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</si>
  <si>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1000</t>
  </si>
  <si>
    <t>000 00 00</t>
  </si>
  <si>
    <t>0000</t>
  </si>
  <si>
    <t>000</t>
  </si>
  <si>
    <t>Центральный аппарат</t>
  </si>
  <si>
    <t>005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</si>
  <si>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</si>
  <si>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</si>
  <si>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</si>
  <si>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</si>
  <si>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</si>
  <si>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</si>
  <si>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</si>
  <si>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</si>
  <si>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</si>
  <si>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</si>
  <si>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</si>
  <si>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</si>
  <si>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</si>
  <si>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</si>
  <si>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</si>
  <si>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</si>
  <si>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</si>
  <si>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</si>
  <si>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</si>
  <si>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</si>
  <si>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</si>
  <si>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</si>
  <si>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</si>
  <si>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Непрограммные инвестиции в основные фонды</t>
  </si>
  <si>
    <t>102 00 00</t>
  </si>
  <si>
    <t>214</t>
  </si>
  <si>
    <t>ИТОГО РАСХОДОВ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</si>
  <si>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</si>
  <si>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</si>
  <si>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</si>
  <si>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</si>
  <si>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</si>
  <si>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</si>
  <si>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</si>
  <si>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</si>
  <si>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</si>
  <si>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</si>
  <si>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</si>
  <si>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</si>
  <si>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>ФОТ</t>
  </si>
  <si>
    <t xml:space="preserve">                                 Итого</t>
  </si>
  <si>
    <t>351 00 00</t>
  </si>
  <si>
    <t>ООО "Управляющая компания</t>
  </si>
  <si>
    <t xml:space="preserve">                 " ЖилКомСервис"</t>
  </si>
  <si>
    <t>Детские дома</t>
  </si>
  <si>
    <t>424 00 00</t>
  </si>
  <si>
    <t xml:space="preserve">Комитет по физической культуре, спорту,туризму </t>
  </si>
  <si>
    <t>Субсидии</t>
  </si>
  <si>
    <t>410</t>
  </si>
  <si>
    <t>Мероприятия в области жилищного хозяйства по</t>
  </si>
  <si>
    <t>001</t>
  </si>
  <si>
    <t>Поддержка  жилищного хозяйства</t>
  </si>
  <si>
    <t>Мероприятия в области жилищного хозяйства по строитель-</t>
  </si>
  <si>
    <t>ству, реконструкции, приобретению жилых домов</t>
  </si>
  <si>
    <t>Поддержка  коммунального хозяйства</t>
  </si>
  <si>
    <t>006</t>
  </si>
  <si>
    <t>009</t>
  </si>
  <si>
    <t>Мероприятия в области  жилищного хозяйства по строи-</t>
  </si>
  <si>
    <t>тельству, реконструкции и приобретению жилых домов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</si>
  <si>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</si>
  <si>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</si>
  <si>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</si>
  <si>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</si>
  <si>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</si>
  <si>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 xml:space="preserve">     Распределение ассигнований на 2006 год на содержание органов                       </t>
  </si>
  <si>
    <t>местного самоуправления, управлений и комитетов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</si>
  <si>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</si>
  <si>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</si>
  <si>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</si>
  <si>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</si>
  <si>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</si>
  <si>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Оказание социальной помощи</t>
  </si>
  <si>
    <t>483</t>
  </si>
  <si>
    <t>Организационно-воспитательная работа с молодежью</t>
  </si>
  <si>
    <t>431 00 00</t>
  </si>
  <si>
    <t>Меропрития в области коммунального хозяйства по развитию , реконструкции и замене инженерных сетей</t>
  </si>
  <si>
    <t>411</t>
  </si>
  <si>
    <t>МУП "Архитектура "</t>
  </si>
  <si>
    <t>011</t>
  </si>
  <si>
    <t>Строительство объектов общегражданского  назначения</t>
  </si>
  <si>
    <t>Предоставление гражданам субсидий на оплату жилого помещения и коммунальных услуг</t>
  </si>
  <si>
    <t>572</t>
  </si>
  <si>
    <t>Социальное обеспечение населения</t>
  </si>
  <si>
    <t>1003</t>
  </si>
  <si>
    <t xml:space="preserve">                      Приложение №  </t>
  </si>
  <si>
    <t>469 00 00</t>
  </si>
  <si>
    <t>Учреждения, обеспечивающие предоставление услуг</t>
  </si>
  <si>
    <t>в сфере здравоохранения</t>
  </si>
  <si>
    <t>МУП " Доллифт"</t>
  </si>
  <si>
    <t>014</t>
  </si>
  <si>
    <t>Управление администрации города по работе в</t>
  </si>
  <si>
    <t>микрорайонах Шереметьевский,Хлебниково,Павельцево</t>
  </si>
  <si>
    <t>Ведомственная структура расходов  бюджета города на 2006 г.</t>
  </si>
  <si>
    <t xml:space="preserve">к решению Совета депутатов </t>
  </si>
  <si>
    <t>Приложение №4</t>
  </si>
  <si>
    <t>(Приложение № 5</t>
  </si>
  <si>
    <t>к НРСД  от 26.12.2005г. № 80-нр)</t>
  </si>
  <si>
    <t>от 29.11.2006г. №103-нр</t>
  </si>
  <si>
    <t>Приложение №3</t>
  </si>
  <si>
    <t xml:space="preserve">  к НРСД от 29.11.2006г. №103-нр </t>
  </si>
  <si>
    <t xml:space="preserve">  к НРСД от  26.12.2005 г. № 80-нр)</t>
  </si>
  <si>
    <t xml:space="preserve">                     ( Приложение №3</t>
  </si>
  <si>
    <t xml:space="preserve">                      Приложение №2 </t>
  </si>
  <si>
    <t>к НРСД от 29.11.2006г. №103-нр</t>
  </si>
  <si>
    <t xml:space="preserve">                      (Приложение № 2</t>
  </si>
  <si>
    <t>к НРСД от 26.12.2005 г. №  80-нр)</t>
  </si>
  <si>
    <t>Приложение №5</t>
  </si>
  <si>
    <t>к НРСД от 26.12.2005 г. №80-нр)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</si>
</sst>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2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49" fontId="6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5" fillId="0" borderId="3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6" xfId="0" applyFont="1" applyBorder="1" applyAlignment="1">
      <alignment/>
    </xf>
    <xf numFmtId="49" fontId="6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21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28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0" fontId="6" fillId="0" borderId="28" xfId="0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0" fontId="5" fillId="0" borderId="28" xfId="0" applyFont="1" applyBorder="1" applyAlignment="1">
      <alignment/>
    </xf>
    <xf numFmtId="49" fontId="6" fillId="0" borderId="3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6" fillId="0" borderId="3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8" xfId="0" applyFont="1" applyBorder="1" applyAlignment="1">
      <alignment/>
    </xf>
    <xf numFmtId="49" fontId="6" fillId="0" borderId="39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0" fontId="6" fillId="0" borderId="39" xfId="0" applyFont="1" applyBorder="1" applyAlignment="1">
      <alignment/>
    </xf>
    <xf numFmtId="164" fontId="6" fillId="0" borderId="41" xfId="0" applyNumberFormat="1" applyFont="1" applyBorder="1" applyAlignment="1">
      <alignment/>
    </xf>
    <xf numFmtId="0" fontId="5" fillId="0" borderId="42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39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6" fillId="0" borderId="44" xfId="0" applyFont="1" applyBorder="1" applyAlignment="1">
      <alignment/>
    </xf>
    <xf numFmtId="49" fontId="6" fillId="0" borderId="45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49" fontId="6" fillId="0" borderId="47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6" fillId="0" borderId="48" xfId="0" applyNumberFormat="1" applyFont="1" applyBorder="1" applyAlignment="1">
      <alignment/>
    </xf>
    <xf numFmtId="49" fontId="6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9" xfId="0" applyFont="1" applyBorder="1" applyAlignment="1">
      <alignment/>
    </xf>
    <xf numFmtId="0" fontId="5" fillId="0" borderId="25" xfId="0" applyFont="1" applyBorder="1" applyAlignment="1">
      <alignment/>
    </xf>
    <xf numFmtId="164" fontId="6" fillId="0" borderId="7" xfId="0" applyNumberFormat="1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5" fillId="0" borderId="44" xfId="0" applyNumberFormat="1" applyFont="1" applyBorder="1" applyAlignment="1">
      <alignment/>
    </xf>
    <xf numFmtId="49" fontId="5" fillId="0" borderId="45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6" fillId="0" borderId="44" xfId="0" applyNumberFormat="1" applyFont="1" applyBorder="1" applyAlignment="1">
      <alignment/>
    </xf>
    <xf numFmtId="164" fontId="6" fillId="0" borderId="47" xfId="0" applyNumberFormat="1" applyFont="1" applyBorder="1" applyAlignment="1">
      <alignment/>
    </xf>
    <xf numFmtId="0" fontId="5" fillId="0" borderId="51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6" fillId="0" borderId="9" xfId="0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6" fillId="0" borderId="54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6" fillId="0" borderId="55" xfId="0" applyFont="1" applyBorder="1" applyAlignment="1">
      <alignment/>
    </xf>
    <xf numFmtId="49" fontId="6" fillId="0" borderId="56" xfId="0" applyNumberFormat="1" applyFont="1" applyBorder="1" applyAlignment="1">
      <alignment/>
    </xf>
    <xf numFmtId="49" fontId="6" fillId="0" borderId="57" xfId="0" applyNumberFormat="1" applyFont="1" applyBorder="1" applyAlignment="1">
      <alignment/>
    </xf>
    <xf numFmtId="49" fontId="6" fillId="0" borderId="58" xfId="0" applyNumberFormat="1" applyFont="1" applyBorder="1" applyAlignment="1">
      <alignment/>
    </xf>
    <xf numFmtId="49" fontId="5" fillId="0" borderId="48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5" fillId="0" borderId="38" xfId="0" applyFont="1" applyBorder="1" applyAlignment="1">
      <alignment/>
    </xf>
    <xf numFmtId="49" fontId="6" fillId="0" borderId="9" xfId="0" applyNumberFormat="1" applyFont="1" applyBorder="1" applyAlignment="1">
      <alignment/>
    </xf>
    <xf numFmtId="49" fontId="6" fillId="0" borderId="44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164" fontId="6" fillId="0" borderId="45" xfId="0" applyNumberFormat="1" applyFont="1" applyBorder="1" applyAlignment="1">
      <alignment/>
    </xf>
    <xf numFmtId="49" fontId="5" fillId="0" borderId="22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49" fontId="6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0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6" fillId="0" borderId="49" xfId="0" applyNumberFormat="1" applyFont="1" applyBorder="1" applyAlignment="1">
      <alignment/>
    </xf>
    <xf numFmtId="49" fontId="5" fillId="0" borderId="49" xfId="0" applyNumberFormat="1" applyFont="1" applyBorder="1" applyAlignment="1">
      <alignment/>
    </xf>
    <xf numFmtId="49" fontId="5" fillId="0" borderId="59" xfId="0" applyNumberFormat="1" applyFont="1" applyBorder="1" applyAlignment="1">
      <alignment/>
    </xf>
    <xf numFmtId="49" fontId="5" fillId="0" borderId="61" xfId="0" applyNumberFormat="1" applyFont="1" applyBorder="1" applyAlignment="1">
      <alignment/>
    </xf>
    <xf numFmtId="0" fontId="5" fillId="0" borderId="59" xfId="0" applyFont="1" applyBorder="1" applyAlignment="1">
      <alignment/>
    </xf>
    <xf numFmtId="164" fontId="6" fillId="0" borderId="26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5" fillId="0" borderId="30" xfId="0" applyFont="1" applyBorder="1" applyAlignment="1">
      <alignment/>
    </xf>
    <xf numFmtId="49" fontId="6" fillId="0" borderId="62" xfId="0" applyNumberFormat="1" applyFont="1" applyBorder="1" applyAlignment="1">
      <alignment/>
    </xf>
    <xf numFmtId="49" fontId="6" fillId="0" borderId="63" xfId="0" applyNumberFormat="1" applyFont="1" applyBorder="1" applyAlignment="1">
      <alignment/>
    </xf>
    <xf numFmtId="164" fontId="6" fillId="0" borderId="62" xfId="0" applyNumberFormat="1" applyFont="1" applyBorder="1" applyAlignment="1">
      <alignment/>
    </xf>
    <xf numFmtId="164" fontId="6" fillId="0" borderId="64" xfId="0" applyNumberFormat="1" applyFont="1" applyBorder="1" applyAlignment="1">
      <alignment/>
    </xf>
    <xf numFmtId="0" fontId="5" fillId="0" borderId="63" xfId="0" applyNumberFormat="1" applyFont="1" applyBorder="1" applyAlignment="1">
      <alignment/>
    </xf>
    <xf numFmtId="164" fontId="5" fillId="0" borderId="64" xfId="0" applyNumberFormat="1" applyFont="1" applyBorder="1" applyAlignment="1">
      <alignment/>
    </xf>
    <xf numFmtId="0" fontId="5" fillId="0" borderId="6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66" xfId="0" applyNumberFormat="1" applyFont="1" applyBorder="1" applyAlignment="1">
      <alignment/>
    </xf>
    <xf numFmtId="49" fontId="5" fillId="0" borderId="67" xfId="0" applyNumberFormat="1" applyFont="1" applyBorder="1" applyAlignment="1">
      <alignment/>
    </xf>
    <xf numFmtId="164" fontId="5" fillId="0" borderId="66" xfId="0" applyNumberFormat="1" applyFont="1" applyBorder="1" applyAlignment="1">
      <alignment/>
    </xf>
    <xf numFmtId="0" fontId="5" fillId="0" borderId="67" xfId="0" applyNumberFormat="1" applyFont="1" applyBorder="1" applyAlignment="1">
      <alignment/>
    </xf>
    <xf numFmtId="0" fontId="5" fillId="0" borderId="6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5" fillId="0" borderId="60" xfId="0" applyNumberFormat="1" applyFont="1" applyBorder="1" applyAlignment="1">
      <alignment/>
    </xf>
    <xf numFmtId="49" fontId="6" fillId="0" borderId="64" xfId="0" applyNumberFormat="1" applyFont="1" applyBorder="1" applyAlignment="1">
      <alignment/>
    </xf>
    <xf numFmtId="0" fontId="5" fillId="0" borderId="69" xfId="0" applyNumberFormat="1" applyFont="1" applyBorder="1" applyAlignment="1">
      <alignment/>
    </xf>
    <xf numFmtId="164" fontId="6" fillId="0" borderId="60" xfId="0" applyNumberFormat="1" applyFont="1" applyBorder="1" applyAlignment="1">
      <alignment/>
    </xf>
    <xf numFmtId="164" fontId="5" fillId="0" borderId="68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0" fontId="5" fillId="0" borderId="70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49" fontId="6" fillId="0" borderId="71" xfId="0" applyNumberFormat="1" applyFont="1" applyBorder="1" applyAlignment="1">
      <alignment/>
    </xf>
    <xf numFmtId="49" fontId="6" fillId="0" borderId="72" xfId="0" applyNumberFormat="1" applyFont="1" applyBorder="1" applyAlignment="1">
      <alignment/>
    </xf>
    <xf numFmtId="164" fontId="6" fillId="0" borderId="71" xfId="0" applyNumberFormat="1" applyFont="1" applyBorder="1" applyAlignment="1">
      <alignment/>
    </xf>
    <xf numFmtId="49" fontId="5" fillId="0" borderId="64" xfId="0" applyNumberFormat="1" applyFont="1" applyBorder="1" applyAlignment="1">
      <alignment/>
    </xf>
    <xf numFmtId="49" fontId="5" fillId="0" borderId="63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9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61" xfId="0" applyNumberFormat="1" applyFont="1" applyBorder="1" applyAlignment="1">
      <alignment/>
    </xf>
    <xf numFmtId="164" fontId="9" fillId="0" borderId="59" xfId="0" applyNumberFormat="1" applyFont="1" applyBorder="1" applyAlignment="1">
      <alignment/>
    </xf>
    <xf numFmtId="0" fontId="1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7" sqref="J7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4.8984375" style="1" customWidth="1"/>
    <col min="4" max="4" width="7.59765625" style="6" customWidth="1"/>
    <col min="5" max="5" width="7.69921875" style="1" customWidth="1"/>
    <col min="6" max="6" width="0.1015625" style="1" hidden="1" customWidth="1"/>
    <col min="7" max="7" width="6.5" style="0" customWidth="1"/>
    <col min="8" max="8" width="7" style="0" customWidth="1"/>
    <col min="9" max="9" width="7.69921875" style="0" customWidth="1"/>
    <col min="10" max="10" width="8" style="0" customWidth="1"/>
  </cols>
  <sheetData>
    <row r="1" spans="2:8" ht="15.75">
      <c r="B1" s="212" t="s">
        <v>170</v>
      </c>
      <c r="C1" s="213"/>
      <c r="D1" s="213"/>
      <c r="E1" s="213"/>
      <c r="F1" s="213"/>
      <c r="G1" s="213"/>
      <c r="H1" s="213"/>
    </row>
    <row r="2" spans="2:8" ht="15.75">
      <c r="B2" s="212" t="s">
        <v>171</v>
      </c>
      <c r="C2" s="213"/>
      <c r="D2" s="213"/>
      <c r="E2" s="213"/>
      <c r="F2" s="213"/>
      <c r="G2" s="213"/>
      <c r="H2" s="213"/>
    </row>
    <row r="3" spans="2:8" ht="15.75">
      <c r="B3" s="212" t="s">
        <v>172</v>
      </c>
      <c r="C3" s="213"/>
      <c r="D3" s="213"/>
      <c r="E3" s="213"/>
      <c r="F3" s="213"/>
      <c r="G3" s="213"/>
      <c r="H3" s="213"/>
    </row>
    <row r="4" spans="2:8" ht="15.75">
      <c r="B4" s="212" t="s">
        <v>173</v>
      </c>
      <c r="C4" s="213"/>
      <c r="D4" s="213"/>
      <c r="E4" s="213"/>
      <c r="F4" s="213"/>
      <c r="G4" s="213"/>
      <c r="H4" s="213"/>
    </row>
    <row r="6" spans="1:8" ht="15.75">
      <c r="A6" s="160" t="s">
        <v>127</v>
      </c>
      <c r="B6" s="160"/>
      <c r="C6" s="160"/>
      <c r="D6" s="160"/>
      <c r="E6" s="160"/>
      <c r="F6" s="160"/>
      <c r="G6" s="160"/>
      <c r="H6" s="160"/>
    </row>
    <row r="7" spans="1:8" ht="15.75">
      <c r="A7" s="160" t="s">
        <v>128</v>
      </c>
      <c r="B7" s="160"/>
      <c r="C7" s="160"/>
      <c r="D7" s="160"/>
      <c r="E7" s="160"/>
      <c r="F7" s="160"/>
      <c r="G7" s="160"/>
      <c r="H7" s="160"/>
    </row>
    <row r="8" spans="1:6" ht="16.5" thickBot="1">
      <c r="A8" s="2"/>
      <c r="B8" s="3"/>
      <c r="C8" s="3"/>
      <c r="E8" s="3"/>
      <c r="F8" s="3"/>
    </row>
    <row r="9" spans="1:10" ht="16.5" thickBot="1">
      <c r="A9" s="10" t="s">
        <v>0</v>
      </c>
      <c r="B9" s="168" t="s">
        <v>100</v>
      </c>
      <c r="C9" s="169" t="s">
        <v>15</v>
      </c>
      <c r="D9" s="12" t="s">
        <v>76</v>
      </c>
      <c r="E9" s="170" t="s">
        <v>101</v>
      </c>
      <c r="F9" s="171"/>
      <c r="G9" s="172"/>
      <c r="H9" s="173"/>
      <c r="I9" s="5"/>
      <c r="J9" s="5"/>
    </row>
    <row r="10" spans="1:10" ht="16.5" thickBot="1">
      <c r="A10" s="174"/>
      <c r="B10" s="175"/>
      <c r="C10" s="176"/>
      <c r="D10" s="18"/>
      <c r="E10" s="12" t="s">
        <v>96</v>
      </c>
      <c r="F10" s="19"/>
      <c r="G10" s="25" t="s">
        <v>102</v>
      </c>
      <c r="H10" s="173"/>
      <c r="I10" s="5"/>
      <c r="J10" s="5"/>
    </row>
    <row r="11" spans="1:10" ht="15.75">
      <c r="A11" s="174"/>
      <c r="B11" s="175"/>
      <c r="C11" s="176"/>
      <c r="D11" s="18"/>
      <c r="E11" s="18" t="s">
        <v>97</v>
      </c>
      <c r="F11" s="19"/>
      <c r="G11" s="14" t="s">
        <v>76</v>
      </c>
      <c r="H11" s="14" t="s">
        <v>98</v>
      </c>
      <c r="I11" s="5"/>
      <c r="J11" s="5"/>
    </row>
    <row r="12" spans="1:10" ht="16.5" thickBot="1">
      <c r="A12" s="106"/>
      <c r="B12" s="177"/>
      <c r="C12" s="178"/>
      <c r="D12" s="179"/>
      <c r="E12" s="179"/>
      <c r="F12" s="180"/>
      <c r="G12" s="181"/>
      <c r="H12" s="181" t="s">
        <v>99</v>
      </c>
      <c r="I12" s="5"/>
      <c r="J12" s="5"/>
    </row>
    <row r="13" spans="1:8" ht="16.5" thickBot="1">
      <c r="A13" s="129" t="s">
        <v>18</v>
      </c>
      <c r="B13" s="118" t="s">
        <v>19</v>
      </c>
      <c r="C13" s="118" t="s">
        <v>64</v>
      </c>
      <c r="D13" s="182">
        <f>D17</f>
        <v>50</v>
      </c>
      <c r="E13" s="182">
        <f>E17</f>
        <v>50</v>
      </c>
      <c r="F13" s="183" t="e">
        <f>F17+#REF!+#REF!</f>
        <v>#REF!</v>
      </c>
      <c r="G13" s="27">
        <f>G17</f>
        <v>0</v>
      </c>
      <c r="H13" s="173"/>
    </row>
    <row r="14" spans="1:8" ht="15.75">
      <c r="A14" s="184" t="s">
        <v>105</v>
      </c>
      <c r="B14" s="185"/>
      <c r="C14" s="186"/>
      <c r="D14" s="187"/>
      <c r="E14" s="188"/>
      <c r="F14" s="189"/>
      <c r="G14" s="190"/>
      <c r="H14" s="191"/>
    </row>
    <row r="15" spans="1:8" ht="15.75">
      <c r="A15" s="192" t="s">
        <v>103</v>
      </c>
      <c r="B15" s="193"/>
      <c r="C15" s="194"/>
      <c r="D15" s="195"/>
      <c r="E15" s="195"/>
      <c r="F15" s="196"/>
      <c r="G15" s="195"/>
      <c r="H15" s="197"/>
    </row>
    <row r="16" spans="1:8" ht="15.75">
      <c r="A16" s="192" t="s">
        <v>23</v>
      </c>
      <c r="B16" s="193"/>
      <c r="C16" s="194"/>
      <c r="D16" s="195"/>
      <c r="E16" s="195"/>
      <c r="F16" s="196"/>
      <c r="G16" s="195"/>
      <c r="H16" s="197"/>
    </row>
    <row r="17" spans="1:8" ht="16.5" thickBot="1">
      <c r="A17" s="192" t="s">
        <v>104</v>
      </c>
      <c r="B17" s="193" t="s">
        <v>19</v>
      </c>
      <c r="C17" s="194" t="s">
        <v>25</v>
      </c>
      <c r="D17" s="195">
        <f>'Прилож №3'!G13</f>
        <v>50</v>
      </c>
      <c r="E17" s="195">
        <f>D17-G17</f>
        <v>50</v>
      </c>
      <c r="F17" s="196"/>
      <c r="G17" s="195"/>
      <c r="H17" s="197"/>
    </row>
    <row r="18" spans="1:8" ht="16.5" thickBot="1">
      <c r="A18" s="129" t="s">
        <v>26</v>
      </c>
      <c r="B18" s="118" t="s">
        <v>27</v>
      </c>
      <c r="C18" s="58" t="s">
        <v>64</v>
      </c>
      <c r="D18" s="27">
        <f>D20</f>
        <v>2940.2999999999997</v>
      </c>
      <c r="E18" s="27">
        <f>E20</f>
        <v>2940.2999999999997</v>
      </c>
      <c r="F18" s="198" t="e">
        <f>F20+#REF!</f>
        <v>#REF!</v>
      </c>
      <c r="G18" s="27">
        <f>G20</f>
        <v>0</v>
      </c>
      <c r="H18" s="199"/>
    </row>
    <row r="19" spans="1:8" ht="15.75">
      <c r="A19" s="184" t="s">
        <v>105</v>
      </c>
      <c r="B19" s="200"/>
      <c r="C19" s="186"/>
      <c r="D19" s="188"/>
      <c r="E19" s="188"/>
      <c r="F19" s="189"/>
      <c r="G19" s="190"/>
      <c r="H19" s="201"/>
    </row>
    <row r="20" spans="1:8" ht="16.5" thickBot="1">
      <c r="A20" s="192" t="s">
        <v>87</v>
      </c>
      <c r="B20" s="193" t="s">
        <v>27</v>
      </c>
      <c r="C20" s="194" t="s">
        <v>28</v>
      </c>
      <c r="D20" s="195">
        <f>'Прилож №3'!G17</f>
        <v>2940.2999999999997</v>
      </c>
      <c r="E20" s="195">
        <f>D20-G20</f>
        <v>2940.2999999999997</v>
      </c>
      <c r="F20" s="196"/>
      <c r="G20" s="195"/>
      <c r="H20" s="197"/>
    </row>
    <row r="21" spans="1:8" ht="16.5" thickBot="1">
      <c r="A21" s="129" t="s">
        <v>3</v>
      </c>
      <c r="B21" s="118" t="s">
        <v>33</v>
      </c>
      <c r="C21" s="58" t="s">
        <v>64</v>
      </c>
      <c r="D21" s="27">
        <f>D23+D24+D25</f>
        <v>-1933.5</v>
      </c>
      <c r="E21" s="27">
        <f>E23+E24+E25</f>
        <v>-1933.5</v>
      </c>
      <c r="F21" s="183" t="e">
        <f>F23+F24+F25+#REF!</f>
        <v>#REF!</v>
      </c>
      <c r="G21" s="27">
        <f>G23+G24+G25</f>
        <v>0</v>
      </c>
      <c r="H21" s="202">
        <f>H23+H24+H25</f>
        <v>0</v>
      </c>
    </row>
    <row r="22" spans="1:8" ht="15.75">
      <c r="A22" s="184" t="s">
        <v>105</v>
      </c>
      <c r="B22" s="200"/>
      <c r="C22" s="186"/>
      <c r="D22" s="188"/>
      <c r="E22" s="190"/>
      <c r="F22" s="189"/>
      <c r="G22" s="190"/>
      <c r="H22" s="201"/>
    </row>
    <row r="23" spans="1:8" ht="15.75">
      <c r="A23" s="192" t="s">
        <v>4</v>
      </c>
      <c r="B23" s="193" t="s">
        <v>33</v>
      </c>
      <c r="C23" s="194" t="s">
        <v>34</v>
      </c>
      <c r="D23" s="195">
        <f>'Прилож №3'!G27</f>
        <v>518</v>
      </c>
      <c r="E23" s="195">
        <f>D23-G23</f>
        <v>518</v>
      </c>
      <c r="F23" s="196"/>
      <c r="G23" s="195"/>
      <c r="H23" s="203"/>
    </row>
    <row r="24" spans="1:8" ht="15.75">
      <c r="A24" s="192" t="s">
        <v>6</v>
      </c>
      <c r="B24" s="193" t="s">
        <v>33</v>
      </c>
      <c r="C24" s="194" t="s">
        <v>37</v>
      </c>
      <c r="D24" s="195">
        <f>'Прилож №3'!G30</f>
        <v>-2377.5</v>
      </c>
      <c r="E24" s="195">
        <f>D24-G24</f>
        <v>-2377.5</v>
      </c>
      <c r="F24" s="196"/>
      <c r="G24" s="195"/>
      <c r="H24" s="197"/>
    </row>
    <row r="25" spans="1:8" ht="16.5" thickBot="1">
      <c r="A25" s="192" t="s">
        <v>41</v>
      </c>
      <c r="B25" s="193" t="s">
        <v>33</v>
      </c>
      <c r="C25" s="194" t="s">
        <v>42</v>
      </c>
      <c r="D25" s="195">
        <f>'Прилож №3'!G38</f>
        <v>-74</v>
      </c>
      <c r="E25" s="195">
        <f>D25-G25</f>
        <v>-74</v>
      </c>
      <c r="F25" s="196"/>
      <c r="G25" s="195"/>
      <c r="H25" s="197"/>
    </row>
    <row r="26" spans="1:8" ht="15.75">
      <c r="A26" s="136" t="s">
        <v>45</v>
      </c>
      <c r="B26" s="185"/>
      <c r="C26" s="204"/>
      <c r="D26" s="187"/>
      <c r="E26" s="187"/>
      <c r="F26" s="205" t="s">
        <v>7</v>
      </c>
      <c r="G26" s="206"/>
      <c r="H26" s="191"/>
    </row>
    <row r="27" spans="1:8" ht="16.5" thickBot="1">
      <c r="A27" s="140" t="s">
        <v>46</v>
      </c>
      <c r="B27" s="207" t="s">
        <v>52</v>
      </c>
      <c r="C27" s="208" t="s">
        <v>64</v>
      </c>
      <c r="D27" s="209">
        <f>D29</f>
        <v>786</v>
      </c>
      <c r="E27" s="209">
        <f>E29</f>
        <v>786</v>
      </c>
      <c r="F27" s="209" t="e">
        <f>F29+#REF!+#REF!+#REF!</f>
        <v>#REF!</v>
      </c>
      <c r="G27" s="209">
        <f>G29</f>
        <v>0</v>
      </c>
      <c r="H27" s="209">
        <f>H29</f>
        <v>0</v>
      </c>
    </row>
    <row r="28" spans="1:8" ht="15.75">
      <c r="A28" s="184" t="s">
        <v>105</v>
      </c>
      <c r="B28" s="200"/>
      <c r="C28" s="186"/>
      <c r="D28" s="188"/>
      <c r="E28" s="188"/>
      <c r="F28" s="189"/>
      <c r="G28" s="190"/>
      <c r="H28" s="201"/>
    </row>
    <row r="29" spans="1:8" ht="16.5" thickBot="1">
      <c r="A29" s="192" t="s">
        <v>47</v>
      </c>
      <c r="B29" s="193" t="s">
        <v>52</v>
      </c>
      <c r="C29" s="194" t="s">
        <v>48</v>
      </c>
      <c r="D29" s="195">
        <f>'Прилож №3'!G43+'Прилож №3'!H7</f>
        <v>786</v>
      </c>
      <c r="E29" s="195">
        <f>D29-G29</f>
        <v>786</v>
      </c>
      <c r="F29" s="196" t="s">
        <v>8</v>
      </c>
      <c r="G29" s="195"/>
      <c r="H29" s="197"/>
    </row>
    <row r="30" spans="1:8" ht="16.5" thickBot="1">
      <c r="A30" s="129" t="s">
        <v>57</v>
      </c>
      <c r="B30" s="118" t="s">
        <v>58</v>
      </c>
      <c r="C30" s="58" t="s">
        <v>64</v>
      </c>
      <c r="D30" s="27">
        <f>D32</f>
        <v>22156.2</v>
      </c>
      <c r="E30" s="27">
        <f>E32</f>
        <v>22156.2</v>
      </c>
      <c r="F30" s="183" t="e">
        <f>F32+#REF!+#REF!</f>
        <v>#REF!</v>
      </c>
      <c r="G30" s="27">
        <f>G32</f>
        <v>0</v>
      </c>
      <c r="H30" s="199"/>
    </row>
    <row r="31" spans="1:8" ht="15.75">
      <c r="A31" s="184" t="s">
        <v>105</v>
      </c>
      <c r="B31" s="200"/>
      <c r="C31" s="186"/>
      <c r="D31" s="188"/>
      <c r="E31" s="188"/>
      <c r="F31" s="189"/>
      <c r="G31" s="190"/>
      <c r="H31" s="201"/>
    </row>
    <row r="32" spans="1:8" ht="16.5" thickBot="1">
      <c r="A32" s="192" t="s">
        <v>13</v>
      </c>
      <c r="B32" s="193" t="s">
        <v>58</v>
      </c>
      <c r="C32" s="194" t="s">
        <v>59</v>
      </c>
      <c r="D32" s="195">
        <f>'Прилож №3'!G53</f>
        <v>22156.2</v>
      </c>
      <c r="E32" s="195">
        <f>D32-G32</f>
        <v>22156.2</v>
      </c>
      <c r="F32" s="196"/>
      <c r="G32" s="195"/>
      <c r="H32" s="197"/>
    </row>
    <row r="33" spans="1:8" ht="16.5" thickBot="1">
      <c r="A33" s="129" t="s">
        <v>2</v>
      </c>
      <c r="B33" s="118" t="s">
        <v>62</v>
      </c>
      <c r="C33" s="58" t="s">
        <v>64</v>
      </c>
      <c r="D33" s="27">
        <f>D34</f>
        <v>-17230</v>
      </c>
      <c r="E33" s="27">
        <f>E34</f>
        <v>-17230</v>
      </c>
      <c r="F33" s="27" t="e">
        <f>#REF!+#REF!+#REF!+F34</f>
        <v>#REF!</v>
      </c>
      <c r="G33" s="27">
        <f>G34</f>
        <v>0</v>
      </c>
      <c r="H33" s="27">
        <f>H34</f>
        <v>0</v>
      </c>
    </row>
    <row r="34" spans="1:8" ht="16.5" thickBot="1">
      <c r="A34" s="51" t="s">
        <v>150</v>
      </c>
      <c r="B34" s="210" t="s">
        <v>62</v>
      </c>
      <c r="C34" s="211" t="s">
        <v>151</v>
      </c>
      <c r="D34" s="190">
        <f>'Прилож №3'!G62</f>
        <v>-17230</v>
      </c>
      <c r="E34" s="190">
        <f>D34-G34</f>
        <v>-17230</v>
      </c>
      <c r="F34" s="189"/>
      <c r="G34" s="190"/>
      <c r="H34" s="201"/>
    </row>
    <row r="35" spans="1:8" ht="16.5" thickBot="1">
      <c r="A35" s="129" t="s">
        <v>106</v>
      </c>
      <c r="B35" s="118"/>
      <c r="C35" s="58"/>
      <c r="D35" s="27">
        <f>D13+D18+D21+D27+D30+D33</f>
        <v>6769</v>
      </c>
      <c r="E35" s="26">
        <f>E13+E18+E21+E27+E30+E33</f>
        <v>6769</v>
      </c>
      <c r="F35" s="182" t="e">
        <f>F13+#REF!+#REF!+F18+#REF!+F21+F27+F30+F33+#REF!</f>
        <v>#REF!</v>
      </c>
      <c r="G35" s="27">
        <f>G13+G18+G21+G27+G30+G33</f>
        <v>0</v>
      </c>
      <c r="H35" s="202">
        <f>H13+H18+H21+H27+H30+H33</f>
        <v>0</v>
      </c>
    </row>
  </sheetData>
  <mergeCells count="6">
    <mergeCell ref="A6:H6"/>
    <mergeCell ref="A7:H7"/>
    <mergeCell ref="B1:H1"/>
    <mergeCell ref="B2:H2"/>
    <mergeCell ref="B3:H3"/>
    <mergeCell ref="B4:H4"/>
  </mergeCells>
  <printOptions/>
  <pageMargins left="0.68" right="0.67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I5" sqref="I5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19921875" style="1" customWidth="1"/>
    <col min="4" max="4" width="8.5" style="1" customWidth="1"/>
    <col min="5" max="5" width="4.5" style="1" customWidth="1"/>
    <col min="6" max="6" width="0.1015625" style="1" hidden="1" customWidth="1"/>
    <col min="7" max="7" width="9" style="4" customWidth="1"/>
    <col min="8" max="8" width="10" style="0" customWidth="1"/>
  </cols>
  <sheetData>
    <row r="1" spans="2:7" ht="15.75">
      <c r="B1" s="116" t="s">
        <v>152</v>
      </c>
      <c r="C1" s="161" t="s">
        <v>166</v>
      </c>
      <c r="D1" s="162"/>
      <c r="E1" s="162"/>
      <c r="F1" s="162"/>
      <c r="G1" s="162"/>
    </row>
    <row r="2" spans="2:7" ht="15.75">
      <c r="B2" s="161" t="s">
        <v>167</v>
      </c>
      <c r="C2" s="162"/>
      <c r="D2" s="162"/>
      <c r="E2" s="162"/>
      <c r="F2" s="162"/>
      <c r="G2" s="162"/>
    </row>
    <row r="3" spans="2:7" ht="15.75">
      <c r="B3" s="161" t="s">
        <v>169</v>
      </c>
      <c r="C3" s="162"/>
      <c r="D3" s="162"/>
      <c r="E3" s="162"/>
      <c r="F3" s="162"/>
      <c r="G3" s="162"/>
    </row>
    <row r="4" spans="2:7" ht="15.75">
      <c r="B4" s="161" t="s">
        <v>168</v>
      </c>
      <c r="C4" s="162"/>
      <c r="D4" s="162"/>
      <c r="E4" s="162"/>
      <c r="F4" s="162"/>
      <c r="G4" s="162"/>
    </row>
    <row r="5" ht="15.75">
      <c r="B5" s="3"/>
    </row>
    <row r="6" spans="1:7" ht="15.75">
      <c r="A6" s="160" t="s">
        <v>130</v>
      </c>
      <c r="B6" s="160"/>
      <c r="C6" s="160"/>
      <c r="D6" s="160"/>
      <c r="E6" s="160"/>
      <c r="F6" s="160"/>
      <c r="G6" s="160"/>
    </row>
    <row r="7" spans="1:7" ht="16.5" thickBot="1">
      <c r="A7" s="160" t="s">
        <v>131</v>
      </c>
      <c r="B7" s="160"/>
      <c r="C7" s="160"/>
      <c r="D7" s="160"/>
      <c r="E7" s="160"/>
      <c r="F7" s="160"/>
      <c r="G7" s="160"/>
    </row>
    <row r="8" spans="1:8" ht="16.5" thickBot="1">
      <c r="A8" s="25" t="s">
        <v>0</v>
      </c>
      <c r="B8" s="118" t="s">
        <v>100</v>
      </c>
      <c r="C8" s="76" t="s">
        <v>15</v>
      </c>
      <c r="D8" s="22" t="s">
        <v>16</v>
      </c>
      <c r="E8" s="22" t="s">
        <v>17</v>
      </c>
      <c r="F8" s="60"/>
      <c r="G8" s="119" t="s">
        <v>76</v>
      </c>
      <c r="H8" s="150" t="s">
        <v>134</v>
      </c>
    </row>
    <row r="9" spans="1:8" ht="16.5" thickBot="1">
      <c r="A9" s="105"/>
      <c r="B9" s="120"/>
      <c r="C9" s="121"/>
      <c r="D9" s="121"/>
      <c r="E9" s="121"/>
      <c r="F9" s="122"/>
      <c r="G9" s="14"/>
      <c r="H9" s="151" t="s">
        <v>136</v>
      </c>
    </row>
    <row r="10" spans="1:8" ht="15.75">
      <c r="A10" s="105" t="s">
        <v>18</v>
      </c>
      <c r="B10" s="123" t="s">
        <v>19</v>
      </c>
      <c r="C10" s="98" t="s">
        <v>64</v>
      </c>
      <c r="D10" s="98" t="s">
        <v>63</v>
      </c>
      <c r="E10" s="98" t="s">
        <v>65</v>
      </c>
      <c r="F10" s="100"/>
      <c r="G10" s="124">
        <f>G13</f>
        <v>50</v>
      </c>
      <c r="H10" s="152">
        <f>H13</f>
        <v>50</v>
      </c>
    </row>
    <row r="11" spans="1:8" ht="15.75">
      <c r="A11" s="48" t="s">
        <v>22</v>
      </c>
      <c r="B11" s="35"/>
      <c r="C11" s="35"/>
      <c r="D11" s="35"/>
      <c r="E11" s="35"/>
      <c r="F11" s="35"/>
      <c r="G11" s="96"/>
      <c r="H11" s="48"/>
    </row>
    <row r="12" spans="1:8" ht="15.75">
      <c r="A12" s="125" t="s">
        <v>23</v>
      </c>
      <c r="B12" s="126"/>
      <c r="C12" s="35"/>
      <c r="D12" s="35"/>
      <c r="E12" s="35"/>
      <c r="F12" s="36"/>
      <c r="G12" s="37"/>
      <c r="H12" s="48"/>
    </row>
    <row r="13" spans="1:8" ht="15.75">
      <c r="A13" s="127" t="s">
        <v>24</v>
      </c>
      <c r="B13" s="126" t="s">
        <v>19</v>
      </c>
      <c r="C13" s="35" t="s">
        <v>25</v>
      </c>
      <c r="D13" s="35" t="s">
        <v>63</v>
      </c>
      <c r="E13" s="35" t="s">
        <v>65</v>
      </c>
      <c r="F13" s="36"/>
      <c r="G13" s="37">
        <f>G14</f>
        <v>50</v>
      </c>
      <c r="H13" s="96">
        <f>H14</f>
        <v>50</v>
      </c>
    </row>
    <row r="14" spans="1:8" ht="15.75">
      <c r="A14" s="127" t="s">
        <v>21</v>
      </c>
      <c r="B14" s="126" t="s">
        <v>19</v>
      </c>
      <c r="C14" s="35" t="s">
        <v>25</v>
      </c>
      <c r="D14" s="35" t="s">
        <v>20</v>
      </c>
      <c r="E14" s="35" t="s">
        <v>65</v>
      </c>
      <c r="F14" s="36"/>
      <c r="G14" s="37">
        <f>G15</f>
        <v>50</v>
      </c>
      <c r="H14" s="96">
        <f>H15</f>
        <v>50</v>
      </c>
    </row>
    <row r="15" spans="1:8" ht="16.5" thickBot="1">
      <c r="A15" s="128" t="s">
        <v>66</v>
      </c>
      <c r="B15" s="126" t="s">
        <v>19</v>
      </c>
      <c r="C15" s="35" t="s">
        <v>25</v>
      </c>
      <c r="D15" s="35" t="s">
        <v>20</v>
      </c>
      <c r="E15" s="35" t="s">
        <v>67</v>
      </c>
      <c r="F15" s="36"/>
      <c r="G15" s="37">
        <f>'Прилож № 4'!H15</f>
        <v>50</v>
      </c>
      <c r="H15" s="96">
        <f>'Прилож № 4'!I15</f>
        <v>50</v>
      </c>
    </row>
    <row r="16" spans="1:8" ht="16.5" thickBot="1">
      <c r="A16" s="129" t="s">
        <v>26</v>
      </c>
      <c r="B16" s="118" t="s">
        <v>27</v>
      </c>
      <c r="C16" s="76" t="s">
        <v>64</v>
      </c>
      <c r="D16" s="22" t="s">
        <v>63</v>
      </c>
      <c r="E16" s="22" t="s">
        <v>65</v>
      </c>
      <c r="F16" s="24"/>
      <c r="G16" s="62">
        <f>G17</f>
        <v>2940.2999999999997</v>
      </c>
      <c r="H16" s="108">
        <f>H17</f>
        <v>0</v>
      </c>
    </row>
    <row r="17" spans="1:8" ht="15.75">
      <c r="A17" s="128" t="s">
        <v>87</v>
      </c>
      <c r="B17" s="130" t="s">
        <v>27</v>
      </c>
      <c r="C17" s="131" t="s">
        <v>28</v>
      </c>
      <c r="D17" s="132" t="s">
        <v>63</v>
      </c>
      <c r="E17" s="132" t="s">
        <v>65</v>
      </c>
      <c r="F17" s="133"/>
      <c r="G17" s="134">
        <f>G18+G22</f>
        <v>2940.2999999999997</v>
      </c>
      <c r="H17" s="95">
        <f>H18</f>
        <v>0</v>
      </c>
    </row>
    <row r="18" spans="1:8" ht="15.75">
      <c r="A18" s="127" t="s">
        <v>29</v>
      </c>
      <c r="B18" s="126" t="s">
        <v>27</v>
      </c>
      <c r="C18" s="34" t="s">
        <v>28</v>
      </c>
      <c r="D18" s="35" t="s">
        <v>30</v>
      </c>
      <c r="E18" s="35" t="s">
        <v>65</v>
      </c>
      <c r="F18" s="36"/>
      <c r="G18" s="37">
        <f>G19+G21</f>
        <v>2985.8999999999996</v>
      </c>
      <c r="H18" s="48"/>
    </row>
    <row r="19" spans="1:8" ht="15.75">
      <c r="A19" s="127" t="s">
        <v>115</v>
      </c>
      <c r="B19" s="126" t="s">
        <v>27</v>
      </c>
      <c r="C19" s="34" t="s">
        <v>28</v>
      </c>
      <c r="D19" s="35" t="s">
        <v>30</v>
      </c>
      <c r="E19" s="35" t="s">
        <v>68</v>
      </c>
      <c r="F19" s="36"/>
      <c r="G19" s="37">
        <f>'Прилож № 4'!H88</f>
        <v>-12.3</v>
      </c>
      <c r="H19" s="48"/>
    </row>
    <row r="20" spans="1:8" ht="15.75">
      <c r="A20" s="127" t="s">
        <v>117</v>
      </c>
      <c r="B20" s="126"/>
      <c r="C20" s="34"/>
      <c r="D20" s="35"/>
      <c r="E20" s="35"/>
      <c r="F20" s="36"/>
      <c r="G20" s="37"/>
      <c r="H20" s="48"/>
    </row>
    <row r="21" spans="1:8" ht="15.75">
      <c r="A21" s="127" t="s">
        <v>129</v>
      </c>
      <c r="B21" s="126" t="s">
        <v>27</v>
      </c>
      <c r="C21" s="34" t="s">
        <v>28</v>
      </c>
      <c r="D21" s="35" t="s">
        <v>30</v>
      </c>
      <c r="E21" s="35" t="s">
        <v>116</v>
      </c>
      <c r="F21" s="36"/>
      <c r="G21" s="37">
        <f>'Прилож № 4'!H20+'Прилож № 4'!H90+'Прилож № 4'!H106</f>
        <v>2998.2</v>
      </c>
      <c r="H21" s="48"/>
    </row>
    <row r="22" spans="1:8" ht="15.75">
      <c r="A22" s="127" t="s">
        <v>69</v>
      </c>
      <c r="B22" s="126" t="s">
        <v>27</v>
      </c>
      <c r="C22" s="34" t="s">
        <v>31</v>
      </c>
      <c r="D22" s="35" t="s">
        <v>109</v>
      </c>
      <c r="E22" s="35" t="s">
        <v>65</v>
      </c>
      <c r="F22" s="36"/>
      <c r="G22" s="37">
        <f>G25+G23</f>
        <v>-45.6</v>
      </c>
      <c r="H22" s="48"/>
    </row>
    <row r="23" spans="1:8" ht="23.25">
      <c r="A23" s="50" t="s">
        <v>143</v>
      </c>
      <c r="B23" s="126" t="s">
        <v>27</v>
      </c>
      <c r="C23" s="34" t="s">
        <v>31</v>
      </c>
      <c r="D23" s="35" t="s">
        <v>109</v>
      </c>
      <c r="E23" s="35" t="s">
        <v>144</v>
      </c>
      <c r="F23" s="36"/>
      <c r="G23" s="37">
        <f>'Прилож № 4'!H23+'Прилож № 4'!H73</f>
        <v>0</v>
      </c>
      <c r="H23" s="48"/>
    </row>
    <row r="24" spans="1:8" ht="15.75">
      <c r="A24" s="127" t="s">
        <v>32</v>
      </c>
      <c r="B24" s="126"/>
      <c r="C24" s="34"/>
      <c r="D24" s="35"/>
      <c r="E24" s="35"/>
      <c r="F24" s="36"/>
      <c r="G24" s="37"/>
      <c r="H24" s="48"/>
    </row>
    <row r="25" spans="1:9" ht="16.5" thickBot="1">
      <c r="A25" s="125" t="s">
        <v>70</v>
      </c>
      <c r="B25" s="135" t="s">
        <v>27</v>
      </c>
      <c r="C25" s="52" t="s">
        <v>31</v>
      </c>
      <c r="D25" s="52" t="s">
        <v>109</v>
      </c>
      <c r="E25" s="52" t="s">
        <v>12</v>
      </c>
      <c r="F25" s="52"/>
      <c r="G25" s="56">
        <f>'Прилож № 4'!H25+'Прилож № 4'!H95</f>
        <v>-45.6</v>
      </c>
      <c r="H25" s="153"/>
      <c r="I25" s="8"/>
    </row>
    <row r="26" spans="1:8" ht="16.5" thickBot="1">
      <c r="A26" s="129" t="s">
        <v>3</v>
      </c>
      <c r="B26" s="59" t="s">
        <v>33</v>
      </c>
      <c r="C26" s="76" t="s">
        <v>64</v>
      </c>
      <c r="D26" s="22" t="s">
        <v>63</v>
      </c>
      <c r="E26" s="22" t="s">
        <v>65</v>
      </c>
      <c r="F26" s="24"/>
      <c r="G26" s="62">
        <f>G27+G30+G38</f>
        <v>-1933.5</v>
      </c>
      <c r="H26" s="108">
        <f>H27+H30+H38</f>
        <v>-2516</v>
      </c>
    </row>
    <row r="27" spans="1:8" ht="15.75">
      <c r="A27" s="128" t="s">
        <v>4</v>
      </c>
      <c r="B27" s="130" t="s">
        <v>33</v>
      </c>
      <c r="C27" s="131" t="s">
        <v>34</v>
      </c>
      <c r="D27" s="132" t="s">
        <v>63</v>
      </c>
      <c r="E27" s="132" t="s">
        <v>65</v>
      </c>
      <c r="F27" s="133"/>
      <c r="G27" s="134">
        <f>G28</f>
        <v>518</v>
      </c>
      <c r="H27" s="95">
        <f>H28</f>
        <v>0</v>
      </c>
    </row>
    <row r="28" spans="1:8" ht="15.75">
      <c r="A28" s="127" t="s">
        <v>5</v>
      </c>
      <c r="B28" s="135" t="s">
        <v>33</v>
      </c>
      <c r="C28" s="34" t="s">
        <v>34</v>
      </c>
      <c r="D28" s="35" t="s">
        <v>35</v>
      </c>
      <c r="E28" s="35" t="s">
        <v>65</v>
      </c>
      <c r="F28" s="36"/>
      <c r="G28" s="37">
        <f>G29</f>
        <v>518</v>
      </c>
      <c r="H28" s="96">
        <f>H29</f>
        <v>0</v>
      </c>
    </row>
    <row r="29" spans="1:8" ht="15.75">
      <c r="A29" s="125" t="s">
        <v>36</v>
      </c>
      <c r="B29" s="135" t="s">
        <v>33</v>
      </c>
      <c r="C29" s="53" t="s">
        <v>34</v>
      </c>
      <c r="D29" s="52" t="s">
        <v>35</v>
      </c>
      <c r="E29" s="52" t="s">
        <v>14</v>
      </c>
      <c r="F29" s="54"/>
      <c r="G29" s="37">
        <f>'Прилож № 4'!H35</f>
        <v>518</v>
      </c>
      <c r="H29" s="154">
        <f>'Прилож № 4'!I35</f>
        <v>0</v>
      </c>
    </row>
    <row r="30" spans="1:8" ht="15.75">
      <c r="A30" s="125" t="s">
        <v>6</v>
      </c>
      <c r="B30" s="135" t="s">
        <v>33</v>
      </c>
      <c r="C30" s="53" t="s">
        <v>37</v>
      </c>
      <c r="D30" s="35" t="s">
        <v>63</v>
      </c>
      <c r="E30" s="35" t="s">
        <v>65</v>
      </c>
      <c r="F30" s="54"/>
      <c r="G30" s="37">
        <f>G32+G34+G36</f>
        <v>-2377.5</v>
      </c>
      <c r="H30" s="96">
        <f>H32+H34+H36</f>
        <v>-2516</v>
      </c>
    </row>
    <row r="31" spans="1:8" ht="15.75">
      <c r="A31" s="125" t="s">
        <v>38</v>
      </c>
      <c r="B31" s="135"/>
      <c r="C31" s="53"/>
      <c r="D31" s="52"/>
      <c r="E31" s="52"/>
      <c r="F31" s="54"/>
      <c r="G31" s="37"/>
      <c r="H31" s="96"/>
    </row>
    <row r="32" spans="1:8" ht="15.75">
      <c r="A32" s="125" t="s">
        <v>39</v>
      </c>
      <c r="B32" s="126" t="s">
        <v>33</v>
      </c>
      <c r="C32" s="53" t="s">
        <v>37</v>
      </c>
      <c r="D32" s="52" t="s">
        <v>40</v>
      </c>
      <c r="E32" s="35" t="s">
        <v>65</v>
      </c>
      <c r="F32" s="54"/>
      <c r="G32" s="56">
        <f>G33</f>
        <v>-2302.2</v>
      </c>
      <c r="H32" s="91">
        <f>H33</f>
        <v>-2344</v>
      </c>
    </row>
    <row r="33" spans="1:9" ht="15.75">
      <c r="A33" s="127" t="s">
        <v>36</v>
      </c>
      <c r="B33" s="126" t="s">
        <v>33</v>
      </c>
      <c r="C33" s="35" t="s">
        <v>37</v>
      </c>
      <c r="D33" s="35" t="s">
        <v>40</v>
      </c>
      <c r="E33" s="35" t="s">
        <v>14</v>
      </c>
      <c r="F33" s="35"/>
      <c r="G33" s="37">
        <f>'Прилож № 4'!H39</f>
        <v>-2302.2</v>
      </c>
      <c r="H33" s="154">
        <f>'Прилож № 4'!I39</f>
        <v>-2344</v>
      </c>
      <c r="I33" s="8"/>
    </row>
    <row r="34" spans="1:9" ht="15.75">
      <c r="A34" s="127" t="s">
        <v>43</v>
      </c>
      <c r="B34" s="126" t="s">
        <v>33</v>
      </c>
      <c r="C34" s="35" t="s">
        <v>37</v>
      </c>
      <c r="D34" s="35" t="s">
        <v>44</v>
      </c>
      <c r="E34" s="35" t="s">
        <v>65</v>
      </c>
      <c r="F34" s="35"/>
      <c r="G34" s="37">
        <f>G35</f>
        <v>96.7</v>
      </c>
      <c r="H34" s="155"/>
      <c r="I34" s="8"/>
    </row>
    <row r="35" spans="1:9" ht="15.75">
      <c r="A35" s="127" t="s">
        <v>36</v>
      </c>
      <c r="B35" s="126" t="s">
        <v>33</v>
      </c>
      <c r="C35" s="35" t="s">
        <v>37</v>
      </c>
      <c r="D35" s="35" t="s">
        <v>44</v>
      </c>
      <c r="E35" s="35" t="s">
        <v>14</v>
      </c>
      <c r="F35" s="35"/>
      <c r="G35" s="37">
        <f>'Прилож № 4'!H41+'Прилож № 4'!H47+'Прилож № 4'!H79</f>
        <v>96.7</v>
      </c>
      <c r="H35" s="156"/>
      <c r="I35" s="8"/>
    </row>
    <row r="36" spans="1:8" ht="15.75">
      <c r="A36" s="127" t="s">
        <v>112</v>
      </c>
      <c r="B36" s="126" t="s">
        <v>33</v>
      </c>
      <c r="C36" s="35" t="s">
        <v>37</v>
      </c>
      <c r="D36" s="35" t="s">
        <v>113</v>
      </c>
      <c r="E36" s="35" t="s">
        <v>65</v>
      </c>
      <c r="F36" s="36"/>
      <c r="G36" s="37">
        <f>G37</f>
        <v>-172</v>
      </c>
      <c r="H36" s="96">
        <f>H37</f>
        <v>-172</v>
      </c>
    </row>
    <row r="37" spans="1:8" ht="15.75">
      <c r="A37" s="127" t="s">
        <v>36</v>
      </c>
      <c r="B37" s="126" t="s">
        <v>33</v>
      </c>
      <c r="C37" s="35" t="s">
        <v>37</v>
      </c>
      <c r="D37" s="35" t="s">
        <v>113</v>
      </c>
      <c r="E37" s="35" t="s">
        <v>14</v>
      </c>
      <c r="F37" s="36"/>
      <c r="G37" s="37">
        <f>'Прилож № 4'!H42</f>
        <v>-172</v>
      </c>
      <c r="H37" s="154">
        <f>'Прилож № 4'!I42</f>
        <v>-172</v>
      </c>
    </row>
    <row r="38" spans="1:8" ht="15.75">
      <c r="A38" s="127" t="s">
        <v>41</v>
      </c>
      <c r="B38" s="126" t="s">
        <v>33</v>
      </c>
      <c r="C38" s="35" t="s">
        <v>42</v>
      </c>
      <c r="D38" s="35" t="s">
        <v>63</v>
      </c>
      <c r="E38" s="35" t="s">
        <v>65</v>
      </c>
      <c r="F38" s="36"/>
      <c r="G38" s="37">
        <f>G39</f>
        <v>-74</v>
      </c>
      <c r="H38" s="155"/>
    </row>
    <row r="39" spans="1:8" ht="15.75">
      <c r="A39" s="33" t="s">
        <v>141</v>
      </c>
      <c r="B39" s="34" t="s">
        <v>33</v>
      </c>
      <c r="C39" s="34" t="s">
        <v>42</v>
      </c>
      <c r="D39" s="35" t="s">
        <v>142</v>
      </c>
      <c r="E39" s="35" t="s">
        <v>65</v>
      </c>
      <c r="F39" s="36"/>
      <c r="G39" s="96">
        <f>G40</f>
        <v>-74</v>
      </c>
      <c r="H39" s="155"/>
    </row>
    <row r="40" spans="1:8" ht="16.5" thickBot="1">
      <c r="A40" s="33" t="s">
        <v>36</v>
      </c>
      <c r="B40" s="34" t="s">
        <v>33</v>
      </c>
      <c r="C40" s="34" t="s">
        <v>42</v>
      </c>
      <c r="D40" s="35" t="s">
        <v>142</v>
      </c>
      <c r="E40" s="35" t="s">
        <v>14</v>
      </c>
      <c r="F40" s="36" t="s">
        <v>14</v>
      </c>
      <c r="G40" s="96">
        <f>'Прилож № 4'!H82</f>
        <v>-74</v>
      </c>
      <c r="H40" s="155"/>
    </row>
    <row r="41" spans="1:8" ht="15.75">
      <c r="A41" s="136" t="s">
        <v>45</v>
      </c>
      <c r="B41" s="137"/>
      <c r="C41" s="29"/>
      <c r="D41" s="29"/>
      <c r="E41" s="29"/>
      <c r="F41" s="138" t="s">
        <v>7</v>
      </c>
      <c r="G41" s="139"/>
      <c r="H41" s="157"/>
    </row>
    <row r="42" spans="1:8" ht="16.5" thickBot="1">
      <c r="A42" s="140" t="s">
        <v>46</v>
      </c>
      <c r="B42" s="141" t="s">
        <v>52</v>
      </c>
      <c r="C42" s="142" t="s">
        <v>64</v>
      </c>
      <c r="D42" s="143" t="s">
        <v>63</v>
      </c>
      <c r="E42" s="143" t="s">
        <v>65</v>
      </c>
      <c r="F42" s="144"/>
      <c r="G42" s="145">
        <f>G43</f>
        <v>786</v>
      </c>
      <c r="H42" s="158"/>
    </row>
    <row r="43" spans="1:8" ht="15.75">
      <c r="A43" s="128" t="s">
        <v>47</v>
      </c>
      <c r="B43" s="130" t="s">
        <v>52</v>
      </c>
      <c r="C43" s="132" t="s">
        <v>48</v>
      </c>
      <c r="D43" s="132" t="s">
        <v>63</v>
      </c>
      <c r="E43" s="132" t="s">
        <v>65</v>
      </c>
      <c r="F43" s="133" t="s">
        <v>8</v>
      </c>
      <c r="G43" s="134">
        <f>G45+G47+G50</f>
        <v>786</v>
      </c>
      <c r="H43" s="159"/>
    </row>
    <row r="44" spans="1:8" ht="15.75">
      <c r="A44" s="127" t="s">
        <v>49</v>
      </c>
      <c r="B44" s="126"/>
      <c r="C44" s="35"/>
      <c r="D44" s="35"/>
      <c r="E44" s="35"/>
      <c r="F44" s="36"/>
      <c r="G44" s="37"/>
      <c r="H44" s="155"/>
    </row>
    <row r="45" spans="1:8" ht="15.75">
      <c r="A45" s="127" t="s">
        <v>50</v>
      </c>
      <c r="B45" s="126" t="s">
        <v>52</v>
      </c>
      <c r="C45" s="35" t="s">
        <v>48</v>
      </c>
      <c r="D45" s="35" t="s">
        <v>51</v>
      </c>
      <c r="E45" s="35" t="s">
        <v>65</v>
      </c>
      <c r="F45" s="36" t="s">
        <v>9</v>
      </c>
      <c r="G45" s="37">
        <f>G46</f>
        <v>421.4</v>
      </c>
      <c r="H45" s="155"/>
    </row>
    <row r="46" spans="1:8" ht="15.75">
      <c r="A46" s="125" t="s">
        <v>36</v>
      </c>
      <c r="B46" s="126" t="s">
        <v>52</v>
      </c>
      <c r="C46" s="35" t="s">
        <v>48</v>
      </c>
      <c r="D46" s="35" t="s">
        <v>51</v>
      </c>
      <c r="E46" s="35" t="s">
        <v>14</v>
      </c>
      <c r="F46" s="36"/>
      <c r="G46" s="37">
        <f>'Прилож № 4'!H53</f>
        <v>421.4</v>
      </c>
      <c r="H46" s="156"/>
    </row>
    <row r="47" spans="1:8" ht="15.75">
      <c r="A47" s="127" t="s">
        <v>11</v>
      </c>
      <c r="B47" s="126" t="s">
        <v>52</v>
      </c>
      <c r="C47" s="35" t="s">
        <v>48</v>
      </c>
      <c r="D47" s="35" t="s">
        <v>53</v>
      </c>
      <c r="E47" s="35" t="s">
        <v>65</v>
      </c>
      <c r="F47" s="36"/>
      <c r="G47" s="37">
        <f>G48</f>
        <v>139.5</v>
      </c>
      <c r="H47" s="155"/>
    </row>
    <row r="48" spans="1:8" ht="15.75">
      <c r="A48" s="125" t="s">
        <v>36</v>
      </c>
      <c r="B48" s="126" t="s">
        <v>52</v>
      </c>
      <c r="C48" s="35" t="s">
        <v>48</v>
      </c>
      <c r="D48" s="35" t="s">
        <v>53</v>
      </c>
      <c r="E48" s="35" t="s">
        <v>14</v>
      </c>
      <c r="F48" s="36"/>
      <c r="G48" s="37">
        <f>'Прилож № 4'!H55</f>
        <v>139.5</v>
      </c>
      <c r="H48" s="156"/>
    </row>
    <row r="49" spans="1:8" ht="15.75">
      <c r="A49" s="127" t="s">
        <v>54</v>
      </c>
      <c r="B49" s="126"/>
      <c r="C49" s="35"/>
      <c r="D49" s="35"/>
      <c r="E49" s="35"/>
      <c r="F49" s="36" t="s">
        <v>10</v>
      </c>
      <c r="G49" s="37"/>
      <c r="H49" s="155"/>
    </row>
    <row r="50" spans="1:8" ht="15.75">
      <c r="A50" s="127" t="s">
        <v>55</v>
      </c>
      <c r="B50" s="126" t="s">
        <v>52</v>
      </c>
      <c r="C50" s="35" t="s">
        <v>48</v>
      </c>
      <c r="D50" s="35" t="s">
        <v>56</v>
      </c>
      <c r="E50" s="35" t="s">
        <v>65</v>
      </c>
      <c r="F50" s="36"/>
      <c r="G50" s="37">
        <f>G51</f>
        <v>225.1</v>
      </c>
      <c r="H50" s="155"/>
    </row>
    <row r="51" spans="1:8" ht="16.5" thickBot="1">
      <c r="A51" s="125" t="s">
        <v>36</v>
      </c>
      <c r="B51" s="126" t="s">
        <v>52</v>
      </c>
      <c r="C51" s="35" t="s">
        <v>48</v>
      </c>
      <c r="D51" s="35" t="s">
        <v>56</v>
      </c>
      <c r="E51" s="35" t="s">
        <v>14</v>
      </c>
      <c r="F51" s="36"/>
      <c r="G51" s="37">
        <f>'Прилож № 4'!H58</f>
        <v>225.1</v>
      </c>
      <c r="H51" s="156"/>
    </row>
    <row r="52" spans="1:8" ht="16.5" thickBot="1">
      <c r="A52" s="129" t="s">
        <v>57</v>
      </c>
      <c r="B52" s="59" t="s">
        <v>58</v>
      </c>
      <c r="C52" s="76" t="s">
        <v>64</v>
      </c>
      <c r="D52" s="22" t="s">
        <v>63</v>
      </c>
      <c r="E52" s="22" t="s">
        <v>65</v>
      </c>
      <c r="F52" s="24"/>
      <c r="G52" s="62">
        <f>G53</f>
        <v>22156.2</v>
      </c>
      <c r="H52" s="108">
        <f>H53</f>
        <v>-4885</v>
      </c>
    </row>
    <row r="53" spans="1:8" ht="15.75">
      <c r="A53" s="128" t="s">
        <v>13</v>
      </c>
      <c r="B53" s="130" t="s">
        <v>58</v>
      </c>
      <c r="C53" s="132" t="s">
        <v>59</v>
      </c>
      <c r="D53" s="72" t="s">
        <v>63</v>
      </c>
      <c r="E53" s="72" t="s">
        <v>65</v>
      </c>
      <c r="F53" s="133"/>
      <c r="G53" s="134">
        <f>G57+G59+G54</f>
        <v>22156.2</v>
      </c>
      <c r="H53" s="95">
        <f>H57+H59</f>
        <v>-4885</v>
      </c>
    </row>
    <row r="54" spans="1:8" ht="15.75">
      <c r="A54" s="51" t="s">
        <v>91</v>
      </c>
      <c r="B54" s="146" t="s">
        <v>58</v>
      </c>
      <c r="C54" s="72" t="s">
        <v>59</v>
      </c>
      <c r="D54" s="35" t="s">
        <v>92</v>
      </c>
      <c r="E54" s="35" t="s">
        <v>65</v>
      </c>
      <c r="F54" s="74"/>
      <c r="G54" s="147">
        <f>G55</f>
        <v>20000</v>
      </c>
      <c r="H54" s="110"/>
    </row>
    <row r="55" spans="1:8" ht="15.75">
      <c r="A55" s="48" t="s">
        <v>147</v>
      </c>
      <c r="B55" s="35" t="s">
        <v>58</v>
      </c>
      <c r="C55" s="35" t="s">
        <v>59</v>
      </c>
      <c r="D55" s="35" t="s">
        <v>92</v>
      </c>
      <c r="E55" s="35" t="s">
        <v>93</v>
      </c>
      <c r="F55" s="35"/>
      <c r="G55" s="96">
        <f>'Прилож № 4'!H100</f>
        <v>20000</v>
      </c>
      <c r="H55" s="96"/>
    </row>
    <row r="56" spans="1:8" ht="15.75">
      <c r="A56" s="39" t="s">
        <v>154</v>
      </c>
      <c r="B56" s="126"/>
      <c r="C56" s="35"/>
      <c r="D56" s="35"/>
      <c r="E56" s="35"/>
      <c r="F56" s="36"/>
      <c r="G56" s="37"/>
      <c r="H56" s="155"/>
    </row>
    <row r="57" spans="1:8" ht="15.75">
      <c r="A57" s="71" t="s">
        <v>155</v>
      </c>
      <c r="B57" s="126" t="s">
        <v>58</v>
      </c>
      <c r="C57" s="35" t="s">
        <v>59</v>
      </c>
      <c r="D57" s="35" t="s">
        <v>153</v>
      </c>
      <c r="E57" s="35" t="s">
        <v>65</v>
      </c>
      <c r="F57" s="36"/>
      <c r="G57" s="37">
        <f>G58</f>
        <v>-4885</v>
      </c>
      <c r="H57" s="96">
        <f>H58</f>
        <v>-4885</v>
      </c>
    </row>
    <row r="58" spans="1:8" ht="15.75">
      <c r="A58" s="51" t="s">
        <v>36</v>
      </c>
      <c r="B58" s="126" t="s">
        <v>58</v>
      </c>
      <c r="C58" s="35" t="s">
        <v>59</v>
      </c>
      <c r="D58" s="35" t="s">
        <v>153</v>
      </c>
      <c r="E58" s="35" t="s">
        <v>14</v>
      </c>
      <c r="F58" s="36"/>
      <c r="G58" s="37">
        <f>'Прилож № 4'!H65</f>
        <v>-4885</v>
      </c>
      <c r="H58" s="96">
        <f>'Прилож № 4'!I65</f>
        <v>-4885</v>
      </c>
    </row>
    <row r="59" spans="1:8" ht="15.75">
      <c r="A59" s="127" t="s">
        <v>60</v>
      </c>
      <c r="B59" s="126" t="s">
        <v>58</v>
      </c>
      <c r="C59" s="35" t="s">
        <v>59</v>
      </c>
      <c r="D59" s="35" t="s">
        <v>61</v>
      </c>
      <c r="E59" s="35" t="s">
        <v>65</v>
      </c>
      <c r="F59" s="36"/>
      <c r="G59" s="37">
        <f>G60</f>
        <v>7041.2</v>
      </c>
      <c r="H59" s="96">
        <f>H60</f>
        <v>0</v>
      </c>
    </row>
    <row r="60" spans="1:8" ht="16.5" thickBot="1">
      <c r="A60" s="125" t="s">
        <v>36</v>
      </c>
      <c r="B60" s="126" t="s">
        <v>58</v>
      </c>
      <c r="C60" s="35" t="s">
        <v>59</v>
      </c>
      <c r="D60" s="35" t="s">
        <v>61</v>
      </c>
      <c r="E60" s="35" t="s">
        <v>14</v>
      </c>
      <c r="F60" s="36"/>
      <c r="G60" s="37">
        <f>'Прилож № 4'!H67</f>
        <v>7041.2</v>
      </c>
      <c r="H60" s="156">
        <f>'Прилож № 4'!I67</f>
        <v>0</v>
      </c>
    </row>
    <row r="61" spans="1:8" ht="16.5" thickBot="1">
      <c r="A61" s="129" t="s">
        <v>2</v>
      </c>
      <c r="B61" s="118" t="s">
        <v>62</v>
      </c>
      <c r="C61" s="76" t="s">
        <v>64</v>
      </c>
      <c r="D61" s="22" t="s">
        <v>63</v>
      </c>
      <c r="E61" s="22" t="s">
        <v>65</v>
      </c>
      <c r="F61" s="24"/>
      <c r="G61" s="62">
        <f>G62</f>
        <v>-17230</v>
      </c>
      <c r="H61" s="108">
        <f>H62</f>
        <v>-17213</v>
      </c>
    </row>
    <row r="62" spans="1:8" ht="15.75">
      <c r="A62" s="51" t="s">
        <v>150</v>
      </c>
      <c r="B62" s="126" t="s">
        <v>62</v>
      </c>
      <c r="C62" s="132" t="s">
        <v>151</v>
      </c>
      <c r="D62" s="35"/>
      <c r="E62" s="52"/>
      <c r="F62" s="133"/>
      <c r="G62" s="134">
        <f>G63</f>
        <v>-17230</v>
      </c>
      <c r="H62" s="95">
        <f>H63</f>
        <v>-17213</v>
      </c>
    </row>
    <row r="63" spans="1:8" ht="15.75">
      <c r="A63" s="33" t="s">
        <v>137</v>
      </c>
      <c r="B63" s="126" t="s">
        <v>62</v>
      </c>
      <c r="C63" s="132" t="s">
        <v>151</v>
      </c>
      <c r="D63" s="35" t="s">
        <v>138</v>
      </c>
      <c r="E63" s="52"/>
      <c r="F63" s="133"/>
      <c r="G63" s="134">
        <f>G65+G64</f>
        <v>-17230</v>
      </c>
      <c r="H63" s="95">
        <f>H65</f>
        <v>-17213</v>
      </c>
    </row>
    <row r="64" spans="1:8" ht="16.5" thickBot="1">
      <c r="A64" s="148" t="s">
        <v>139</v>
      </c>
      <c r="B64" s="126" t="s">
        <v>62</v>
      </c>
      <c r="C64" s="132" t="s">
        <v>151</v>
      </c>
      <c r="D64" s="35" t="s">
        <v>138</v>
      </c>
      <c r="E64" s="52" t="s">
        <v>140</v>
      </c>
      <c r="F64" s="133"/>
      <c r="G64" s="134">
        <f>'Прилож № 4'!H29</f>
        <v>-17</v>
      </c>
      <c r="H64" s="95"/>
    </row>
    <row r="65" spans="1:8" ht="24" thickBot="1">
      <c r="A65" s="50" t="s">
        <v>148</v>
      </c>
      <c r="B65" s="126" t="s">
        <v>62</v>
      </c>
      <c r="C65" s="132" t="s">
        <v>151</v>
      </c>
      <c r="D65" s="35" t="s">
        <v>138</v>
      </c>
      <c r="E65" s="52" t="s">
        <v>149</v>
      </c>
      <c r="F65" s="133"/>
      <c r="G65" s="134">
        <f>'Прилож № 4'!H30</f>
        <v>-17213</v>
      </c>
      <c r="H65" s="95">
        <f>'Прилож № 4'!I30</f>
        <v>-17213</v>
      </c>
    </row>
    <row r="66" spans="1:8" ht="16.5" thickBot="1">
      <c r="A66" s="129" t="s">
        <v>95</v>
      </c>
      <c r="B66" s="149"/>
      <c r="C66" s="22"/>
      <c r="D66" s="22"/>
      <c r="E66" s="22"/>
      <c r="F66" s="60"/>
      <c r="G66" s="62">
        <f>G10+G16+G26+G42+G52+G61</f>
        <v>6769</v>
      </c>
      <c r="H66" s="108">
        <f>H10+H16+H26+H42+H52+H61</f>
        <v>-24564</v>
      </c>
    </row>
  </sheetData>
  <mergeCells count="6">
    <mergeCell ref="A6:G6"/>
    <mergeCell ref="A7:G7"/>
    <mergeCell ref="C1:G1"/>
    <mergeCell ref="B2:G2"/>
    <mergeCell ref="B3:G3"/>
    <mergeCell ref="B4:G4"/>
  </mergeCells>
  <printOptions/>
  <pageMargins left="0.42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D37" sqref="D37"/>
    </sheetView>
  </sheetViews>
  <sheetFormatPr defaultColWidth="8.796875" defaultRowHeight="15"/>
  <cols>
    <col min="1" max="1" width="45.5" style="0" customWidth="1"/>
    <col min="2" max="2" width="5.19921875" style="1" customWidth="1"/>
    <col min="3" max="3" width="5.59765625" style="1" customWidth="1"/>
    <col min="4" max="4" width="5.69921875" style="1" customWidth="1"/>
    <col min="5" max="5" width="7.69921875" style="1" customWidth="1"/>
    <col min="6" max="6" width="0.1015625" style="1" hidden="1" customWidth="1"/>
    <col min="7" max="7" width="5.59765625" style="0" customWidth="1"/>
    <col min="8" max="8" width="10.19921875" style="0" customWidth="1"/>
    <col min="9" max="9" width="8.8984375" style="0" customWidth="1"/>
  </cols>
  <sheetData>
    <row r="1" spans="4:9" ht="15.75">
      <c r="D1" s="116"/>
      <c r="E1" s="116"/>
      <c r="F1" s="116"/>
      <c r="G1" s="161" t="s">
        <v>162</v>
      </c>
      <c r="H1" s="164"/>
      <c r="I1" s="164"/>
    </row>
    <row r="2" spans="4:9" ht="15.75">
      <c r="D2" s="161" t="s">
        <v>161</v>
      </c>
      <c r="E2" s="164"/>
      <c r="F2" s="164"/>
      <c r="G2" s="164"/>
      <c r="H2" s="164"/>
      <c r="I2" s="164"/>
    </row>
    <row r="3" spans="4:9" ht="15.75">
      <c r="D3" s="161" t="s">
        <v>165</v>
      </c>
      <c r="E3" s="164"/>
      <c r="F3" s="164"/>
      <c r="G3" s="164"/>
      <c r="H3" s="164"/>
      <c r="I3" s="164"/>
    </row>
    <row r="4" spans="4:9" ht="15.75">
      <c r="D4" s="116"/>
      <c r="E4" s="161" t="s">
        <v>163</v>
      </c>
      <c r="F4" s="164"/>
      <c r="G4" s="164"/>
      <c r="H4" s="164"/>
      <c r="I4" s="164"/>
    </row>
    <row r="5" spans="4:9" ht="15.75">
      <c r="D5" s="161" t="s">
        <v>164</v>
      </c>
      <c r="E5" s="162"/>
      <c r="F5" s="162"/>
      <c r="G5" s="162"/>
      <c r="H5" s="162"/>
      <c r="I5" s="162"/>
    </row>
    <row r="7" spans="1:9" ht="15.75">
      <c r="A7" s="163" t="s">
        <v>160</v>
      </c>
      <c r="B7" s="163"/>
      <c r="C7" s="163"/>
      <c r="D7" s="163"/>
      <c r="E7" s="163"/>
      <c r="F7" s="163"/>
      <c r="G7" s="163"/>
      <c r="H7" s="163"/>
      <c r="I7" s="163"/>
    </row>
    <row r="8" spans="1:6" ht="16.5" thickBot="1">
      <c r="A8" s="2"/>
      <c r="B8" s="3"/>
      <c r="C8" s="3"/>
      <c r="D8" s="3"/>
      <c r="E8" s="3"/>
      <c r="F8" s="3"/>
    </row>
    <row r="9" spans="1:9" ht="15.75">
      <c r="A9" s="10" t="s">
        <v>0</v>
      </c>
      <c r="B9" s="11" t="s">
        <v>72</v>
      </c>
      <c r="C9" s="12" t="s">
        <v>73</v>
      </c>
      <c r="D9" s="12" t="s">
        <v>79</v>
      </c>
      <c r="E9" s="12" t="s">
        <v>77</v>
      </c>
      <c r="F9" s="13"/>
      <c r="G9" s="14" t="s">
        <v>75</v>
      </c>
      <c r="H9" s="14" t="s">
        <v>76</v>
      </c>
      <c r="I9" s="15" t="s">
        <v>134</v>
      </c>
    </row>
    <row r="10" spans="1:9" ht="24" thickBot="1">
      <c r="A10" s="16"/>
      <c r="B10" s="17"/>
      <c r="C10" s="18"/>
      <c r="D10" s="18" t="s">
        <v>80</v>
      </c>
      <c r="E10" s="18" t="s">
        <v>74</v>
      </c>
      <c r="F10" s="19"/>
      <c r="G10" s="20"/>
      <c r="H10" s="20"/>
      <c r="I10" s="9" t="s">
        <v>135</v>
      </c>
    </row>
    <row r="11" spans="1:9" ht="16.5" thickBot="1">
      <c r="A11" s="21" t="s">
        <v>71</v>
      </c>
      <c r="B11" s="22" t="s">
        <v>118</v>
      </c>
      <c r="C11" s="23"/>
      <c r="D11" s="23"/>
      <c r="E11" s="23"/>
      <c r="F11" s="24"/>
      <c r="G11" s="25"/>
      <c r="H11" s="26">
        <f>H12+H26+H16</f>
        <v>-17339.4</v>
      </c>
      <c r="I11" s="27">
        <f>I12+I26+I16</f>
        <v>-17163</v>
      </c>
    </row>
    <row r="12" spans="1:9" ht="15.75">
      <c r="A12" s="28" t="s">
        <v>18</v>
      </c>
      <c r="B12" s="29" t="s">
        <v>118</v>
      </c>
      <c r="C12" s="29" t="s">
        <v>19</v>
      </c>
      <c r="D12" s="29"/>
      <c r="E12" s="29"/>
      <c r="F12" s="30"/>
      <c r="G12" s="29"/>
      <c r="H12" s="31">
        <f aca="true" t="shared" si="0" ref="H12:I14">H13</f>
        <v>50</v>
      </c>
      <c r="I12" s="32">
        <f t="shared" si="0"/>
        <v>50</v>
      </c>
    </row>
    <row r="13" spans="1:9" ht="15.75">
      <c r="A13" s="33" t="s">
        <v>24</v>
      </c>
      <c r="B13" s="34" t="s">
        <v>118</v>
      </c>
      <c r="C13" s="35" t="s">
        <v>19</v>
      </c>
      <c r="D13" s="35" t="s">
        <v>25</v>
      </c>
      <c r="E13" s="35"/>
      <c r="F13" s="36"/>
      <c r="G13" s="35"/>
      <c r="H13" s="37">
        <f t="shared" si="0"/>
        <v>50</v>
      </c>
      <c r="I13" s="38">
        <f t="shared" si="0"/>
        <v>50</v>
      </c>
    </row>
    <row r="14" spans="1:9" ht="15.75">
      <c r="A14" s="33" t="s">
        <v>21</v>
      </c>
      <c r="B14" s="34" t="s">
        <v>118</v>
      </c>
      <c r="C14" s="35" t="s">
        <v>19</v>
      </c>
      <c r="D14" s="35" t="s">
        <v>25</v>
      </c>
      <c r="E14" s="35" t="s">
        <v>20</v>
      </c>
      <c r="F14" s="36"/>
      <c r="G14" s="35"/>
      <c r="H14" s="37">
        <f t="shared" si="0"/>
        <v>50</v>
      </c>
      <c r="I14" s="38">
        <f t="shared" si="0"/>
        <v>50</v>
      </c>
    </row>
    <row r="15" spans="1:9" ht="15.75">
      <c r="A15" s="39" t="s">
        <v>66</v>
      </c>
      <c r="B15" s="34" t="s">
        <v>118</v>
      </c>
      <c r="C15" s="35" t="s">
        <v>19</v>
      </c>
      <c r="D15" s="35" t="s">
        <v>25</v>
      </c>
      <c r="E15" s="35" t="s">
        <v>20</v>
      </c>
      <c r="F15" s="36"/>
      <c r="G15" s="40" t="s">
        <v>67</v>
      </c>
      <c r="H15" s="37">
        <v>50</v>
      </c>
      <c r="I15" s="38">
        <v>50</v>
      </c>
    </row>
    <row r="16" spans="1:9" s="7" customFormat="1" ht="15.75">
      <c r="A16" s="41" t="s">
        <v>26</v>
      </c>
      <c r="B16" s="42" t="s">
        <v>118</v>
      </c>
      <c r="C16" s="43" t="s">
        <v>27</v>
      </c>
      <c r="D16" s="42"/>
      <c r="E16" s="42"/>
      <c r="F16" s="44"/>
      <c r="G16" s="45"/>
      <c r="H16" s="46">
        <f>H17+H21</f>
        <v>-159.4</v>
      </c>
      <c r="I16" s="47">
        <f>I17+I21</f>
        <v>0</v>
      </c>
    </row>
    <row r="17" spans="1:9" ht="15.75">
      <c r="A17" s="33" t="s">
        <v>87</v>
      </c>
      <c r="B17" s="35" t="s">
        <v>118</v>
      </c>
      <c r="C17" s="34" t="s">
        <v>27</v>
      </c>
      <c r="D17" s="35" t="s">
        <v>28</v>
      </c>
      <c r="E17" s="35"/>
      <c r="F17" s="36"/>
      <c r="G17" s="48"/>
      <c r="H17" s="37">
        <f>H18</f>
        <v>8.2</v>
      </c>
      <c r="I17" s="38">
        <f>I18</f>
        <v>0</v>
      </c>
    </row>
    <row r="18" spans="1:9" ht="15.75">
      <c r="A18" s="33" t="s">
        <v>119</v>
      </c>
      <c r="B18" s="35" t="s">
        <v>118</v>
      </c>
      <c r="C18" s="34" t="s">
        <v>27</v>
      </c>
      <c r="D18" s="35" t="s">
        <v>28</v>
      </c>
      <c r="E18" s="35" t="s">
        <v>30</v>
      </c>
      <c r="F18" s="36"/>
      <c r="G18" s="48"/>
      <c r="H18" s="37">
        <f>H20</f>
        <v>8.2</v>
      </c>
      <c r="I18" s="49"/>
    </row>
    <row r="19" spans="1:9" ht="15.75">
      <c r="A19" s="33" t="s">
        <v>120</v>
      </c>
      <c r="B19" s="35"/>
      <c r="C19" s="34"/>
      <c r="D19" s="35"/>
      <c r="E19" s="35"/>
      <c r="F19" s="36"/>
      <c r="G19" s="48"/>
      <c r="H19" s="37"/>
      <c r="I19" s="49"/>
    </row>
    <row r="20" spans="1:9" ht="15.75">
      <c r="A20" s="33" t="s">
        <v>121</v>
      </c>
      <c r="B20" s="35" t="s">
        <v>118</v>
      </c>
      <c r="C20" s="34" t="s">
        <v>27</v>
      </c>
      <c r="D20" s="35" t="s">
        <v>28</v>
      </c>
      <c r="E20" s="35" t="s">
        <v>30</v>
      </c>
      <c r="F20" s="36"/>
      <c r="G20" s="48">
        <v>410</v>
      </c>
      <c r="H20" s="37">
        <f>8.2</f>
        <v>8.2</v>
      </c>
      <c r="I20" s="49"/>
    </row>
    <row r="21" spans="1:9" ht="15.75">
      <c r="A21" s="33" t="s">
        <v>1</v>
      </c>
      <c r="B21" s="35" t="s">
        <v>118</v>
      </c>
      <c r="C21" s="34" t="s">
        <v>27</v>
      </c>
      <c r="D21" s="35" t="s">
        <v>31</v>
      </c>
      <c r="E21" s="35"/>
      <c r="F21" s="36"/>
      <c r="G21" s="48"/>
      <c r="H21" s="37">
        <f>H22</f>
        <v>-167.6</v>
      </c>
      <c r="I21" s="49"/>
    </row>
    <row r="22" spans="1:9" ht="15.75">
      <c r="A22" s="33" t="s">
        <v>122</v>
      </c>
      <c r="B22" s="35" t="s">
        <v>118</v>
      </c>
      <c r="C22" s="34" t="s">
        <v>27</v>
      </c>
      <c r="D22" s="35" t="s">
        <v>31</v>
      </c>
      <c r="E22" s="35" t="s">
        <v>109</v>
      </c>
      <c r="F22" s="36"/>
      <c r="G22" s="48"/>
      <c r="H22" s="37">
        <f>H25+H23</f>
        <v>-167.6</v>
      </c>
      <c r="I22" s="49"/>
    </row>
    <row r="23" spans="1:9" ht="29.25" customHeight="1">
      <c r="A23" s="50" t="s">
        <v>143</v>
      </c>
      <c r="B23" s="35" t="s">
        <v>118</v>
      </c>
      <c r="C23" s="34" t="s">
        <v>27</v>
      </c>
      <c r="D23" s="35" t="s">
        <v>31</v>
      </c>
      <c r="E23" s="35" t="s">
        <v>109</v>
      </c>
      <c r="F23" s="36"/>
      <c r="G23" s="48">
        <v>411</v>
      </c>
      <c r="H23" s="37">
        <v>-113</v>
      </c>
      <c r="I23" s="49"/>
    </row>
    <row r="24" spans="1:9" ht="15.75">
      <c r="A24" s="33" t="s">
        <v>81</v>
      </c>
      <c r="B24" s="35"/>
      <c r="C24" s="34"/>
      <c r="D24" s="35"/>
      <c r="E24" s="35"/>
      <c r="F24" s="36"/>
      <c r="G24" s="48"/>
      <c r="H24" s="37"/>
      <c r="I24" s="49"/>
    </row>
    <row r="25" spans="1:9" ht="15.75">
      <c r="A25" s="33" t="s">
        <v>82</v>
      </c>
      <c r="B25" s="35" t="s">
        <v>118</v>
      </c>
      <c r="C25" s="34" t="s">
        <v>27</v>
      </c>
      <c r="D25" s="35" t="s">
        <v>31</v>
      </c>
      <c r="E25" s="35" t="s">
        <v>109</v>
      </c>
      <c r="F25" s="36"/>
      <c r="G25" s="48">
        <v>412</v>
      </c>
      <c r="H25" s="37">
        <f>-24.6+20-50</f>
        <v>-54.6</v>
      </c>
      <c r="I25" s="49"/>
    </row>
    <row r="26" spans="1:9" ht="15.75">
      <c r="A26" s="41" t="s">
        <v>2</v>
      </c>
      <c r="B26" s="42" t="s">
        <v>118</v>
      </c>
      <c r="C26" s="43" t="s">
        <v>62</v>
      </c>
      <c r="D26" s="42"/>
      <c r="E26" s="42"/>
      <c r="F26" s="44"/>
      <c r="G26" s="45"/>
      <c r="H26" s="46">
        <f>H27</f>
        <v>-17230</v>
      </c>
      <c r="I26" s="47">
        <f>I27</f>
        <v>-17213</v>
      </c>
    </row>
    <row r="27" spans="1:9" ht="15.75">
      <c r="A27" s="51" t="s">
        <v>150</v>
      </c>
      <c r="B27" s="52" t="s">
        <v>118</v>
      </c>
      <c r="C27" s="53" t="s">
        <v>62</v>
      </c>
      <c r="D27" s="52" t="s">
        <v>151</v>
      </c>
      <c r="E27" s="52"/>
      <c r="F27" s="54"/>
      <c r="G27" s="55"/>
      <c r="H27" s="56">
        <f>H28</f>
        <v>-17230</v>
      </c>
      <c r="I27" s="57">
        <f>I28</f>
        <v>-17213</v>
      </c>
    </row>
    <row r="28" spans="1:9" ht="15.75">
      <c r="A28" s="33" t="s">
        <v>137</v>
      </c>
      <c r="B28" s="52" t="s">
        <v>118</v>
      </c>
      <c r="C28" s="53" t="s">
        <v>62</v>
      </c>
      <c r="D28" s="52" t="s">
        <v>151</v>
      </c>
      <c r="E28" s="52" t="s">
        <v>138</v>
      </c>
      <c r="F28" s="54"/>
      <c r="G28" s="55"/>
      <c r="H28" s="56">
        <f>H30+H29</f>
        <v>-17230</v>
      </c>
      <c r="I28" s="57">
        <f>I30</f>
        <v>-17213</v>
      </c>
    </row>
    <row r="29" spans="1:9" ht="15.75">
      <c r="A29" s="33" t="s">
        <v>139</v>
      </c>
      <c r="B29" s="35" t="s">
        <v>118</v>
      </c>
      <c r="C29" s="34" t="s">
        <v>62</v>
      </c>
      <c r="D29" s="35" t="s">
        <v>151</v>
      </c>
      <c r="E29" s="35" t="s">
        <v>138</v>
      </c>
      <c r="F29" s="36" t="s">
        <v>140</v>
      </c>
      <c r="G29" s="48">
        <v>483</v>
      </c>
      <c r="H29" s="56">
        <v>-17</v>
      </c>
      <c r="I29" s="57"/>
    </row>
    <row r="30" spans="1:9" ht="26.25" customHeight="1" thickBot="1">
      <c r="A30" s="50" t="s">
        <v>148</v>
      </c>
      <c r="B30" s="52" t="s">
        <v>118</v>
      </c>
      <c r="C30" s="53" t="s">
        <v>62</v>
      </c>
      <c r="D30" s="52" t="s">
        <v>151</v>
      </c>
      <c r="E30" s="52" t="s">
        <v>138</v>
      </c>
      <c r="F30" s="54"/>
      <c r="G30" s="55">
        <v>572</v>
      </c>
      <c r="H30" s="56">
        <v>-17213</v>
      </c>
      <c r="I30" s="57">
        <v>-17213</v>
      </c>
    </row>
    <row r="31" spans="1:9" ht="16.5" thickBot="1">
      <c r="A31" s="21" t="s">
        <v>83</v>
      </c>
      <c r="B31" s="22" t="s">
        <v>78</v>
      </c>
      <c r="C31" s="58"/>
      <c r="D31" s="59"/>
      <c r="E31" s="22"/>
      <c r="F31" s="60"/>
      <c r="G31" s="61"/>
      <c r="H31" s="62">
        <f>H32</f>
        <v>-1948.2999999999997</v>
      </c>
      <c r="I31" s="63">
        <f>I32</f>
        <v>-2516</v>
      </c>
    </row>
    <row r="32" spans="1:9" ht="15.75">
      <c r="A32" s="64" t="s">
        <v>3</v>
      </c>
      <c r="B32" s="65" t="s">
        <v>78</v>
      </c>
      <c r="C32" s="66" t="s">
        <v>33</v>
      </c>
      <c r="D32" s="65"/>
      <c r="E32" s="65"/>
      <c r="F32" s="67"/>
      <c r="G32" s="68"/>
      <c r="H32" s="69">
        <f>H33+H36</f>
        <v>-1948.2999999999997</v>
      </c>
      <c r="I32" s="70">
        <f>I36+I33</f>
        <v>-2516</v>
      </c>
    </row>
    <row r="33" spans="1:9" ht="15.75">
      <c r="A33" s="33" t="s">
        <v>4</v>
      </c>
      <c r="B33" s="35" t="s">
        <v>78</v>
      </c>
      <c r="C33" s="34" t="s">
        <v>33</v>
      </c>
      <c r="D33" s="35" t="s">
        <v>34</v>
      </c>
      <c r="E33" s="35"/>
      <c r="F33" s="36"/>
      <c r="G33" s="48"/>
      <c r="H33" s="37">
        <f>H34</f>
        <v>518</v>
      </c>
      <c r="I33" s="38">
        <f>I34</f>
        <v>0</v>
      </c>
    </row>
    <row r="34" spans="1:9" ht="15.75">
      <c r="A34" s="33" t="s">
        <v>5</v>
      </c>
      <c r="B34" s="35" t="s">
        <v>78</v>
      </c>
      <c r="C34" s="34" t="s">
        <v>33</v>
      </c>
      <c r="D34" s="35" t="s">
        <v>34</v>
      </c>
      <c r="E34" s="35" t="s">
        <v>35</v>
      </c>
      <c r="F34" s="36"/>
      <c r="G34" s="48"/>
      <c r="H34" s="37">
        <f>H35</f>
        <v>518</v>
      </c>
      <c r="I34" s="38">
        <f>I35</f>
        <v>0</v>
      </c>
    </row>
    <row r="35" spans="1:9" ht="15.75">
      <c r="A35" s="51" t="s">
        <v>36</v>
      </c>
      <c r="B35" s="52" t="s">
        <v>78</v>
      </c>
      <c r="C35" s="53" t="s">
        <v>33</v>
      </c>
      <c r="D35" s="52" t="s">
        <v>34</v>
      </c>
      <c r="E35" s="52" t="s">
        <v>35</v>
      </c>
      <c r="F35" s="54"/>
      <c r="G35" s="48">
        <v>327</v>
      </c>
      <c r="H35" s="37">
        <f>27+491</f>
        <v>518</v>
      </c>
      <c r="I35" s="38"/>
    </row>
    <row r="36" spans="1:9" ht="15.75">
      <c r="A36" s="51" t="s">
        <v>6</v>
      </c>
      <c r="B36" s="52" t="s">
        <v>78</v>
      </c>
      <c r="C36" s="53" t="s">
        <v>33</v>
      </c>
      <c r="D36" s="52" t="s">
        <v>37</v>
      </c>
      <c r="E36" s="52"/>
      <c r="F36" s="54"/>
      <c r="G36" s="48"/>
      <c r="H36" s="37">
        <f>H38+H40+H42</f>
        <v>-2466.2999999999997</v>
      </c>
      <c r="I36" s="38">
        <f>I38+I40+I42</f>
        <v>-2516</v>
      </c>
    </row>
    <row r="37" spans="1:9" ht="15.75">
      <c r="A37" s="51" t="s">
        <v>38</v>
      </c>
      <c r="B37" s="52"/>
      <c r="C37" s="53"/>
      <c r="D37" s="52"/>
      <c r="E37" s="52"/>
      <c r="F37" s="54"/>
      <c r="G37" s="48"/>
      <c r="H37" s="37"/>
      <c r="I37" s="49"/>
    </row>
    <row r="38" spans="1:9" ht="15.75">
      <c r="A38" s="51" t="s">
        <v>39</v>
      </c>
      <c r="B38" s="52" t="s">
        <v>78</v>
      </c>
      <c r="C38" s="53" t="s">
        <v>33</v>
      </c>
      <c r="D38" s="52" t="s">
        <v>37</v>
      </c>
      <c r="E38" s="52" t="s">
        <v>40</v>
      </c>
      <c r="F38" s="54"/>
      <c r="G38" s="55"/>
      <c r="H38" s="37">
        <f>H39</f>
        <v>-2302.2</v>
      </c>
      <c r="I38" s="38">
        <f>I39</f>
        <v>-2344</v>
      </c>
    </row>
    <row r="39" spans="1:9" ht="15.75">
      <c r="A39" s="33" t="s">
        <v>36</v>
      </c>
      <c r="B39" s="35" t="s">
        <v>78</v>
      </c>
      <c r="C39" s="35" t="s">
        <v>33</v>
      </c>
      <c r="D39" s="35" t="s">
        <v>37</v>
      </c>
      <c r="E39" s="35" t="s">
        <v>40</v>
      </c>
      <c r="F39" s="35"/>
      <c r="G39" s="48">
        <v>327</v>
      </c>
      <c r="H39" s="37">
        <f>-2353+9+20+21.8</f>
        <v>-2302.2</v>
      </c>
      <c r="I39" s="38">
        <f>-2353+9</f>
        <v>-2344</v>
      </c>
    </row>
    <row r="40" spans="1:9" ht="15.75">
      <c r="A40" s="71" t="s">
        <v>43</v>
      </c>
      <c r="B40" s="72" t="s">
        <v>78</v>
      </c>
      <c r="C40" s="73" t="s">
        <v>33</v>
      </c>
      <c r="D40" s="72" t="s">
        <v>37</v>
      </c>
      <c r="E40" s="72" t="s">
        <v>44</v>
      </c>
      <c r="F40" s="74"/>
      <c r="G40" s="75"/>
      <c r="H40" s="37">
        <f>H41</f>
        <v>7.9</v>
      </c>
      <c r="I40" s="38"/>
    </row>
    <row r="41" spans="1:9" ht="15.75">
      <c r="A41" s="51" t="s">
        <v>36</v>
      </c>
      <c r="B41" s="52" t="s">
        <v>78</v>
      </c>
      <c r="C41" s="53" t="s">
        <v>33</v>
      </c>
      <c r="D41" s="52" t="s">
        <v>37</v>
      </c>
      <c r="E41" s="52" t="s">
        <v>44</v>
      </c>
      <c r="F41" s="74"/>
      <c r="G41" s="48">
        <v>327</v>
      </c>
      <c r="H41" s="37">
        <v>7.9</v>
      </c>
      <c r="I41" s="38"/>
    </row>
    <row r="42" spans="1:9" ht="16.5" thickBot="1">
      <c r="A42" s="51" t="s">
        <v>112</v>
      </c>
      <c r="B42" s="52" t="s">
        <v>78</v>
      </c>
      <c r="C42" s="53" t="s">
        <v>33</v>
      </c>
      <c r="D42" s="52" t="s">
        <v>37</v>
      </c>
      <c r="E42" s="52" t="s">
        <v>113</v>
      </c>
      <c r="F42" s="74"/>
      <c r="G42" s="48">
        <v>327</v>
      </c>
      <c r="H42" s="37">
        <v>-172</v>
      </c>
      <c r="I42" s="38">
        <v>-172</v>
      </c>
    </row>
    <row r="43" spans="1:9" ht="16.5" thickBot="1">
      <c r="A43" s="21" t="s">
        <v>85</v>
      </c>
      <c r="B43" s="22" t="s">
        <v>84</v>
      </c>
      <c r="C43" s="76"/>
      <c r="D43" s="22"/>
      <c r="E43" s="22"/>
      <c r="F43" s="60"/>
      <c r="G43" s="77"/>
      <c r="H43" s="62">
        <f>H44+H49</f>
        <v>968</v>
      </c>
      <c r="I43" s="78"/>
    </row>
    <row r="44" spans="1:9" ht="15.75">
      <c r="A44" s="64" t="s">
        <v>3</v>
      </c>
      <c r="B44" s="65" t="s">
        <v>84</v>
      </c>
      <c r="C44" s="66" t="s">
        <v>33</v>
      </c>
      <c r="D44" s="65"/>
      <c r="E44" s="65"/>
      <c r="F44" s="67"/>
      <c r="G44" s="68"/>
      <c r="H44" s="69">
        <f>H45</f>
        <v>182</v>
      </c>
      <c r="I44" s="79"/>
    </row>
    <row r="45" spans="1:9" ht="15.75">
      <c r="A45" s="51" t="s">
        <v>6</v>
      </c>
      <c r="B45" s="52" t="s">
        <v>84</v>
      </c>
      <c r="C45" s="53" t="s">
        <v>33</v>
      </c>
      <c r="D45" s="52" t="s">
        <v>37</v>
      </c>
      <c r="E45" s="52"/>
      <c r="F45" s="36"/>
      <c r="G45" s="80"/>
      <c r="H45" s="37">
        <f>H46</f>
        <v>182</v>
      </c>
      <c r="I45" s="49"/>
    </row>
    <row r="46" spans="1:9" ht="15.75">
      <c r="A46" s="71" t="s">
        <v>43</v>
      </c>
      <c r="B46" s="72" t="s">
        <v>84</v>
      </c>
      <c r="C46" s="73" t="s">
        <v>33</v>
      </c>
      <c r="D46" s="72" t="s">
        <v>37</v>
      </c>
      <c r="E46" s="72" t="s">
        <v>44</v>
      </c>
      <c r="F46" s="74"/>
      <c r="G46" s="48"/>
      <c r="H46" s="37">
        <f>H47</f>
        <v>182</v>
      </c>
      <c r="I46" s="49"/>
    </row>
    <row r="47" spans="1:9" ht="15.75">
      <c r="A47" s="51" t="s">
        <v>36</v>
      </c>
      <c r="B47" s="52" t="s">
        <v>84</v>
      </c>
      <c r="C47" s="53" t="s">
        <v>33</v>
      </c>
      <c r="D47" s="52" t="s">
        <v>37</v>
      </c>
      <c r="E47" s="52" t="s">
        <v>44</v>
      </c>
      <c r="F47" s="74"/>
      <c r="G47" s="48">
        <v>327</v>
      </c>
      <c r="H47" s="37">
        <v>182</v>
      </c>
      <c r="I47" s="49"/>
    </row>
    <row r="48" spans="1:9" ht="15.75">
      <c r="A48" s="41" t="s">
        <v>45</v>
      </c>
      <c r="B48" s="42"/>
      <c r="C48" s="43"/>
      <c r="D48" s="42"/>
      <c r="E48" s="42"/>
      <c r="F48" s="44"/>
      <c r="G48" s="45"/>
      <c r="H48" s="46"/>
      <c r="I48" s="49"/>
    </row>
    <row r="49" spans="1:9" ht="15.75">
      <c r="A49" s="41" t="s">
        <v>46</v>
      </c>
      <c r="B49" s="42" t="s">
        <v>84</v>
      </c>
      <c r="C49" s="43" t="s">
        <v>52</v>
      </c>
      <c r="D49" s="42"/>
      <c r="E49" s="42"/>
      <c r="F49" s="44"/>
      <c r="G49" s="45"/>
      <c r="H49" s="46">
        <f>H50</f>
        <v>786</v>
      </c>
      <c r="I49" s="49"/>
    </row>
    <row r="50" spans="1:9" ht="15.75">
      <c r="A50" s="33" t="s">
        <v>47</v>
      </c>
      <c r="B50" s="35" t="s">
        <v>84</v>
      </c>
      <c r="C50" s="34" t="s">
        <v>52</v>
      </c>
      <c r="D50" s="35" t="s">
        <v>48</v>
      </c>
      <c r="E50" s="35"/>
      <c r="F50" s="36"/>
      <c r="G50" s="48"/>
      <c r="H50" s="37">
        <f>H52+H54+H57</f>
        <v>786</v>
      </c>
      <c r="I50" s="49"/>
    </row>
    <row r="51" spans="1:9" ht="15.75">
      <c r="A51" s="33" t="s">
        <v>49</v>
      </c>
      <c r="B51" s="35"/>
      <c r="C51" s="34"/>
      <c r="D51" s="35"/>
      <c r="E51" s="35"/>
      <c r="F51" s="36"/>
      <c r="G51" s="48"/>
      <c r="H51" s="37"/>
      <c r="I51" s="49"/>
    </row>
    <row r="52" spans="1:9" ht="15.75">
      <c r="A52" s="33" t="s">
        <v>50</v>
      </c>
      <c r="B52" s="35" t="s">
        <v>84</v>
      </c>
      <c r="C52" s="34" t="s">
        <v>52</v>
      </c>
      <c r="D52" s="35" t="s">
        <v>48</v>
      </c>
      <c r="E52" s="35" t="s">
        <v>51</v>
      </c>
      <c r="F52" s="36"/>
      <c r="G52" s="48"/>
      <c r="H52" s="37">
        <f>H53</f>
        <v>421.4</v>
      </c>
      <c r="I52" s="49"/>
    </row>
    <row r="53" spans="1:9" ht="15.75">
      <c r="A53" s="51" t="s">
        <v>36</v>
      </c>
      <c r="B53" s="35" t="s">
        <v>84</v>
      </c>
      <c r="C53" s="34" t="s">
        <v>52</v>
      </c>
      <c r="D53" s="35" t="s">
        <v>48</v>
      </c>
      <c r="E53" s="35" t="s">
        <v>51</v>
      </c>
      <c r="F53" s="36"/>
      <c r="G53" s="48">
        <v>327</v>
      </c>
      <c r="H53" s="37">
        <v>421.4</v>
      </c>
      <c r="I53" s="49"/>
    </row>
    <row r="54" spans="1:9" ht="15.75">
      <c r="A54" s="33" t="s">
        <v>11</v>
      </c>
      <c r="B54" s="35" t="s">
        <v>84</v>
      </c>
      <c r="C54" s="34" t="s">
        <v>52</v>
      </c>
      <c r="D54" s="35" t="s">
        <v>48</v>
      </c>
      <c r="E54" s="35" t="s">
        <v>53</v>
      </c>
      <c r="F54" s="36"/>
      <c r="G54" s="48"/>
      <c r="H54" s="37">
        <f>H55</f>
        <v>139.5</v>
      </c>
      <c r="I54" s="49"/>
    </row>
    <row r="55" spans="1:9" ht="15.75">
      <c r="A55" s="51" t="s">
        <v>36</v>
      </c>
      <c r="B55" s="35" t="s">
        <v>84</v>
      </c>
      <c r="C55" s="34" t="s">
        <v>52</v>
      </c>
      <c r="D55" s="35" t="s">
        <v>48</v>
      </c>
      <c r="E55" s="35" t="s">
        <v>53</v>
      </c>
      <c r="F55" s="36"/>
      <c r="G55" s="48">
        <v>327</v>
      </c>
      <c r="H55" s="37">
        <v>139.5</v>
      </c>
      <c r="I55" s="49"/>
    </row>
    <row r="56" spans="1:9" ht="15.75">
      <c r="A56" s="33" t="s">
        <v>54</v>
      </c>
      <c r="B56" s="35"/>
      <c r="C56" s="34"/>
      <c r="D56" s="35"/>
      <c r="E56" s="35"/>
      <c r="F56" s="36"/>
      <c r="G56" s="48"/>
      <c r="H56" s="37"/>
      <c r="I56" s="49"/>
    </row>
    <row r="57" spans="1:9" ht="15.75">
      <c r="A57" s="33" t="s">
        <v>55</v>
      </c>
      <c r="B57" s="35" t="s">
        <v>84</v>
      </c>
      <c r="C57" s="34" t="s">
        <v>52</v>
      </c>
      <c r="D57" s="35" t="s">
        <v>48</v>
      </c>
      <c r="E57" s="35" t="s">
        <v>56</v>
      </c>
      <c r="F57" s="36"/>
      <c r="G57" s="48"/>
      <c r="H57" s="37">
        <f>H58</f>
        <v>225.1</v>
      </c>
      <c r="I57" s="49"/>
    </row>
    <row r="58" spans="1:9" ht="16.5" thickBot="1">
      <c r="A58" s="51" t="s">
        <v>36</v>
      </c>
      <c r="B58" s="35" t="s">
        <v>84</v>
      </c>
      <c r="C58" s="34" t="s">
        <v>52</v>
      </c>
      <c r="D58" s="35" t="s">
        <v>48</v>
      </c>
      <c r="E58" s="35" t="s">
        <v>56</v>
      </c>
      <c r="F58" s="36"/>
      <c r="G58" s="48">
        <v>327</v>
      </c>
      <c r="H58" s="37">
        <v>225.1</v>
      </c>
      <c r="I58" s="49"/>
    </row>
    <row r="59" spans="1:9" ht="15.75">
      <c r="A59" s="28" t="s">
        <v>88</v>
      </c>
      <c r="B59" s="29" t="s">
        <v>86</v>
      </c>
      <c r="C59" s="81"/>
      <c r="D59" s="29"/>
      <c r="E59" s="29"/>
      <c r="F59" s="30"/>
      <c r="G59" s="82"/>
      <c r="H59" s="31">
        <f>H61</f>
        <v>2156.2</v>
      </c>
      <c r="I59" s="32">
        <f>I61</f>
        <v>-4885</v>
      </c>
    </row>
    <row r="60" spans="1:9" ht="16.5" thickBot="1">
      <c r="A60" s="83" t="s">
        <v>89</v>
      </c>
      <c r="B60" s="84"/>
      <c r="C60" s="85"/>
      <c r="D60" s="84"/>
      <c r="E60" s="84"/>
      <c r="F60" s="86"/>
      <c r="G60" s="87"/>
      <c r="H60" s="88"/>
      <c r="I60" s="89"/>
    </row>
    <row r="61" spans="1:9" ht="15.75">
      <c r="A61" s="64" t="s">
        <v>57</v>
      </c>
      <c r="B61" s="65" t="s">
        <v>86</v>
      </c>
      <c r="C61" s="66" t="s">
        <v>58</v>
      </c>
      <c r="D61" s="65"/>
      <c r="E61" s="65"/>
      <c r="F61" s="67"/>
      <c r="G61" s="68"/>
      <c r="H61" s="69">
        <f>H62</f>
        <v>2156.2</v>
      </c>
      <c r="I61" s="90">
        <f>I62</f>
        <v>-4885</v>
      </c>
    </row>
    <row r="62" spans="1:9" ht="15.75">
      <c r="A62" s="33" t="s">
        <v>13</v>
      </c>
      <c r="B62" s="35" t="s">
        <v>86</v>
      </c>
      <c r="C62" s="34" t="s">
        <v>58</v>
      </c>
      <c r="D62" s="35" t="s">
        <v>59</v>
      </c>
      <c r="E62" s="35"/>
      <c r="F62" s="36"/>
      <c r="G62" s="48"/>
      <c r="H62" s="37">
        <f>H66+H63+H64</f>
        <v>2156.2</v>
      </c>
      <c r="I62" s="38">
        <f>I66+I63+I64</f>
        <v>-4885</v>
      </c>
    </row>
    <row r="63" spans="1:9" ht="15.75">
      <c r="A63" s="39" t="s">
        <v>154</v>
      </c>
      <c r="B63" s="35"/>
      <c r="C63" s="34"/>
      <c r="D63" s="35"/>
      <c r="E63" s="35"/>
      <c r="F63" s="36"/>
      <c r="G63" s="48"/>
      <c r="H63" s="37"/>
      <c r="I63" s="49"/>
    </row>
    <row r="64" spans="1:9" ht="15.75">
      <c r="A64" s="71" t="s">
        <v>155</v>
      </c>
      <c r="B64" s="35" t="s">
        <v>86</v>
      </c>
      <c r="C64" s="34" t="s">
        <v>58</v>
      </c>
      <c r="D64" s="35" t="s">
        <v>59</v>
      </c>
      <c r="E64" s="35" t="s">
        <v>153</v>
      </c>
      <c r="F64" s="36"/>
      <c r="G64" s="48"/>
      <c r="H64" s="37">
        <f>H65</f>
        <v>-4885</v>
      </c>
      <c r="I64" s="38">
        <f>I65</f>
        <v>-4885</v>
      </c>
    </row>
    <row r="65" spans="1:9" ht="15.75">
      <c r="A65" s="51" t="s">
        <v>36</v>
      </c>
      <c r="B65" s="35" t="s">
        <v>86</v>
      </c>
      <c r="C65" s="34" t="s">
        <v>58</v>
      </c>
      <c r="D65" s="35" t="s">
        <v>59</v>
      </c>
      <c r="E65" s="35" t="s">
        <v>153</v>
      </c>
      <c r="F65" s="36"/>
      <c r="G65" s="48">
        <v>327</v>
      </c>
      <c r="H65" s="37">
        <v>-4885</v>
      </c>
      <c r="I65" s="49">
        <v>-4885</v>
      </c>
    </row>
    <row r="66" spans="1:9" ht="15.75">
      <c r="A66" s="33" t="s">
        <v>60</v>
      </c>
      <c r="B66" s="35" t="s">
        <v>86</v>
      </c>
      <c r="C66" s="34" t="s">
        <v>58</v>
      </c>
      <c r="D66" s="35" t="s">
        <v>59</v>
      </c>
      <c r="E66" s="35" t="s">
        <v>61</v>
      </c>
      <c r="F66" s="36"/>
      <c r="G66" s="48"/>
      <c r="H66" s="37">
        <f>H67</f>
        <v>7041.2</v>
      </c>
      <c r="I66" s="38">
        <f>I67</f>
        <v>0</v>
      </c>
    </row>
    <row r="67" spans="1:9" ht="16.5" thickBot="1">
      <c r="A67" s="51" t="s">
        <v>36</v>
      </c>
      <c r="B67" s="52" t="s">
        <v>86</v>
      </c>
      <c r="C67" s="52" t="s">
        <v>58</v>
      </c>
      <c r="D67" s="52" t="s">
        <v>59</v>
      </c>
      <c r="E67" s="52" t="s">
        <v>61</v>
      </c>
      <c r="F67" s="52"/>
      <c r="G67" s="55">
        <v>327</v>
      </c>
      <c r="H67" s="91">
        <v>7041.2</v>
      </c>
      <c r="I67" s="57"/>
    </row>
    <row r="68" spans="1:9" ht="15.75">
      <c r="A68" s="28" t="s">
        <v>158</v>
      </c>
      <c r="B68" s="29"/>
      <c r="C68" s="29"/>
      <c r="D68" s="29"/>
      <c r="E68" s="29"/>
      <c r="F68" s="29"/>
      <c r="G68" s="82"/>
      <c r="H68" s="92"/>
      <c r="I68" s="32"/>
    </row>
    <row r="69" spans="1:9" ht="16.5" thickBot="1">
      <c r="A69" s="83" t="s">
        <v>159</v>
      </c>
      <c r="B69" s="84" t="s">
        <v>67</v>
      </c>
      <c r="C69" s="84"/>
      <c r="D69" s="84"/>
      <c r="E69" s="84"/>
      <c r="F69" s="84"/>
      <c r="G69" s="87"/>
      <c r="H69" s="93">
        <f>H70</f>
        <v>113</v>
      </c>
      <c r="I69" s="94"/>
    </row>
    <row r="70" spans="1:9" ht="15.75">
      <c r="A70" s="41" t="s">
        <v>26</v>
      </c>
      <c r="B70" s="42" t="s">
        <v>67</v>
      </c>
      <c r="C70" s="43" t="s">
        <v>27</v>
      </c>
      <c r="D70" s="42"/>
      <c r="E70" s="42"/>
      <c r="F70" s="44"/>
      <c r="G70" s="45"/>
      <c r="H70" s="95">
        <f>H71</f>
        <v>113</v>
      </c>
      <c r="I70" s="70"/>
    </row>
    <row r="71" spans="1:9" ht="15.75">
      <c r="A71" s="33" t="s">
        <v>1</v>
      </c>
      <c r="B71" s="35" t="s">
        <v>67</v>
      </c>
      <c r="C71" s="34" t="s">
        <v>27</v>
      </c>
      <c r="D71" s="35" t="s">
        <v>31</v>
      </c>
      <c r="E71" s="35"/>
      <c r="F71" s="36"/>
      <c r="G71" s="48"/>
      <c r="H71" s="96">
        <f>H72</f>
        <v>113</v>
      </c>
      <c r="I71" s="70"/>
    </row>
    <row r="72" spans="1:9" ht="15.75">
      <c r="A72" s="33" t="s">
        <v>122</v>
      </c>
      <c r="B72" s="35" t="s">
        <v>67</v>
      </c>
      <c r="C72" s="34" t="s">
        <v>27</v>
      </c>
      <c r="D72" s="35" t="s">
        <v>31</v>
      </c>
      <c r="E72" s="35" t="s">
        <v>109</v>
      </c>
      <c r="F72" s="36"/>
      <c r="G72" s="48"/>
      <c r="H72" s="96">
        <f>H73</f>
        <v>113</v>
      </c>
      <c r="I72" s="70"/>
    </row>
    <row r="73" spans="1:9" ht="24" thickBot="1">
      <c r="A73" s="50" t="s">
        <v>143</v>
      </c>
      <c r="B73" s="35" t="s">
        <v>67</v>
      </c>
      <c r="C73" s="34" t="s">
        <v>27</v>
      </c>
      <c r="D73" s="35" t="s">
        <v>31</v>
      </c>
      <c r="E73" s="35" t="s">
        <v>109</v>
      </c>
      <c r="F73" s="36"/>
      <c r="G73" s="48">
        <v>411</v>
      </c>
      <c r="H73" s="96">
        <v>113</v>
      </c>
      <c r="I73" s="70"/>
    </row>
    <row r="74" spans="1:9" ht="15.75">
      <c r="A74" s="97" t="s">
        <v>114</v>
      </c>
      <c r="B74" s="98"/>
      <c r="C74" s="99"/>
      <c r="D74" s="98"/>
      <c r="E74" s="98"/>
      <c r="F74" s="100"/>
      <c r="G74" s="82"/>
      <c r="H74" s="31"/>
      <c r="I74" s="101"/>
    </row>
    <row r="75" spans="1:9" ht="16.5" thickBot="1">
      <c r="A75" s="83" t="s">
        <v>90</v>
      </c>
      <c r="B75" s="84" t="s">
        <v>123</v>
      </c>
      <c r="C75" s="85"/>
      <c r="D75" s="84"/>
      <c r="E75" s="84"/>
      <c r="F75" s="102"/>
      <c r="G75" s="87"/>
      <c r="H75" s="88">
        <f>H76</f>
        <v>-167.2</v>
      </c>
      <c r="I75" s="89"/>
    </row>
    <row r="76" spans="1:9" ht="15.75">
      <c r="A76" s="64" t="s">
        <v>3</v>
      </c>
      <c r="B76" s="66" t="s">
        <v>123</v>
      </c>
      <c r="C76" s="66" t="s">
        <v>33</v>
      </c>
      <c r="D76" s="65"/>
      <c r="E76" s="65"/>
      <c r="F76" s="67"/>
      <c r="G76" s="103"/>
      <c r="H76" s="69">
        <f>H77+H80</f>
        <v>-167.2</v>
      </c>
      <c r="I76" s="79"/>
    </row>
    <row r="77" spans="1:9" ht="15.75">
      <c r="A77" s="39" t="s">
        <v>6</v>
      </c>
      <c r="B77" s="34" t="s">
        <v>123</v>
      </c>
      <c r="C77" s="34" t="s">
        <v>33</v>
      </c>
      <c r="D77" s="35" t="s">
        <v>37</v>
      </c>
      <c r="E77" s="35"/>
      <c r="F77" s="36"/>
      <c r="G77" s="40"/>
      <c r="H77" s="37">
        <f>H78</f>
        <v>-93.2</v>
      </c>
      <c r="I77" s="49"/>
    </row>
    <row r="78" spans="1:9" ht="15.75">
      <c r="A78" s="39" t="s">
        <v>43</v>
      </c>
      <c r="B78" s="34" t="s">
        <v>123</v>
      </c>
      <c r="C78" s="34" t="s">
        <v>33</v>
      </c>
      <c r="D78" s="35" t="s">
        <v>37</v>
      </c>
      <c r="E78" s="35" t="s">
        <v>44</v>
      </c>
      <c r="F78" s="36"/>
      <c r="G78" s="40"/>
      <c r="H78" s="37">
        <f>H79</f>
        <v>-93.2</v>
      </c>
      <c r="I78" s="49"/>
    </row>
    <row r="79" spans="1:9" ht="15.75">
      <c r="A79" s="51" t="s">
        <v>36</v>
      </c>
      <c r="B79" s="35" t="s">
        <v>123</v>
      </c>
      <c r="C79" s="34" t="s">
        <v>33</v>
      </c>
      <c r="D79" s="35" t="s">
        <v>37</v>
      </c>
      <c r="E79" s="35" t="s">
        <v>44</v>
      </c>
      <c r="F79" s="36"/>
      <c r="G79" s="104">
        <v>327</v>
      </c>
      <c r="H79" s="37">
        <v>-93.2</v>
      </c>
      <c r="I79" s="49"/>
    </row>
    <row r="80" spans="1:9" ht="15.75">
      <c r="A80" s="33" t="s">
        <v>41</v>
      </c>
      <c r="B80" s="34" t="s">
        <v>123</v>
      </c>
      <c r="C80" s="34" t="s">
        <v>33</v>
      </c>
      <c r="D80" s="35" t="s">
        <v>42</v>
      </c>
      <c r="E80" s="35"/>
      <c r="F80" s="36"/>
      <c r="G80" s="48"/>
      <c r="H80" s="37">
        <f>H81</f>
        <v>-74</v>
      </c>
      <c r="I80" s="49"/>
    </row>
    <row r="81" spans="1:9" ht="15.75">
      <c r="A81" s="33" t="s">
        <v>141</v>
      </c>
      <c r="B81" s="34" t="s">
        <v>123</v>
      </c>
      <c r="C81" s="34" t="s">
        <v>33</v>
      </c>
      <c r="D81" s="35" t="s">
        <v>42</v>
      </c>
      <c r="E81" s="35" t="s">
        <v>142</v>
      </c>
      <c r="F81" s="36"/>
      <c r="G81" s="48"/>
      <c r="H81" s="37">
        <f>H82</f>
        <v>-74</v>
      </c>
      <c r="I81" s="49"/>
    </row>
    <row r="82" spans="1:9" ht="16.5" thickBot="1">
      <c r="A82" s="33" t="s">
        <v>36</v>
      </c>
      <c r="B82" s="34" t="s">
        <v>123</v>
      </c>
      <c r="C82" s="34" t="s">
        <v>33</v>
      </c>
      <c r="D82" s="35" t="s">
        <v>42</v>
      </c>
      <c r="E82" s="35" t="s">
        <v>142</v>
      </c>
      <c r="F82" s="36" t="s">
        <v>14</v>
      </c>
      <c r="G82" s="48">
        <v>327</v>
      </c>
      <c r="H82" s="37">
        <v>-74</v>
      </c>
      <c r="I82" s="49"/>
    </row>
    <row r="83" spans="1:9" ht="15.75">
      <c r="A83" s="105" t="s">
        <v>110</v>
      </c>
      <c r="B83" s="29"/>
      <c r="C83" s="29"/>
      <c r="D83" s="29"/>
      <c r="E83" s="29"/>
      <c r="F83" s="29"/>
      <c r="G83" s="82"/>
      <c r="H83" s="31"/>
      <c r="I83" s="101"/>
    </row>
    <row r="84" spans="1:9" ht="16.5" thickBot="1">
      <c r="A84" s="106" t="s">
        <v>111</v>
      </c>
      <c r="B84" s="84" t="s">
        <v>124</v>
      </c>
      <c r="C84" s="84"/>
      <c r="D84" s="84"/>
      <c r="E84" s="84"/>
      <c r="F84" s="84"/>
      <c r="G84" s="87"/>
      <c r="H84" s="88">
        <f>H85</f>
        <v>-13.3</v>
      </c>
      <c r="I84" s="89"/>
    </row>
    <row r="85" spans="1:9" ht="15.75">
      <c r="A85" s="64" t="s">
        <v>26</v>
      </c>
      <c r="B85" s="65" t="s">
        <v>124</v>
      </c>
      <c r="C85" s="65" t="s">
        <v>27</v>
      </c>
      <c r="D85" s="65"/>
      <c r="E85" s="65"/>
      <c r="F85" s="65"/>
      <c r="G85" s="68"/>
      <c r="H85" s="69">
        <f>H86+H91</f>
        <v>-13.3</v>
      </c>
      <c r="I85" s="79"/>
    </row>
    <row r="86" spans="1:9" ht="15.75">
      <c r="A86" s="33" t="s">
        <v>87</v>
      </c>
      <c r="B86" s="35" t="s">
        <v>124</v>
      </c>
      <c r="C86" s="35" t="s">
        <v>27</v>
      </c>
      <c r="D86" s="35" t="s">
        <v>28</v>
      </c>
      <c r="E86" s="35"/>
      <c r="F86" s="35"/>
      <c r="G86" s="48"/>
      <c r="H86" s="37">
        <f>H87</f>
        <v>-22.3</v>
      </c>
      <c r="I86" s="49"/>
    </row>
    <row r="87" spans="1:9" ht="15.75">
      <c r="A87" s="33" t="s">
        <v>29</v>
      </c>
      <c r="B87" s="35" t="s">
        <v>124</v>
      </c>
      <c r="C87" s="35" t="s">
        <v>27</v>
      </c>
      <c r="D87" s="35" t="s">
        <v>28</v>
      </c>
      <c r="E87" s="35" t="s">
        <v>30</v>
      </c>
      <c r="F87" s="35"/>
      <c r="G87" s="48"/>
      <c r="H87" s="37">
        <f>H88+H90</f>
        <v>-22.3</v>
      </c>
      <c r="I87" s="49"/>
    </row>
    <row r="88" spans="1:9" ht="15.75">
      <c r="A88" s="51" t="s">
        <v>115</v>
      </c>
      <c r="B88" s="35" t="s">
        <v>124</v>
      </c>
      <c r="C88" s="52" t="s">
        <v>27</v>
      </c>
      <c r="D88" s="52" t="s">
        <v>28</v>
      </c>
      <c r="E88" s="52" t="s">
        <v>30</v>
      </c>
      <c r="F88" s="52"/>
      <c r="G88" s="55">
        <v>197</v>
      </c>
      <c r="H88" s="56">
        <f>-1.2+4.6-15.7</f>
        <v>-12.3</v>
      </c>
      <c r="I88" s="49"/>
    </row>
    <row r="89" spans="1:9" ht="15.75">
      <c r="A89" s="51" t="s">
        <v>125</v>
      </c>
      <c r="B89" s="52"/>
      <c r="C89" s="52"/>
      <c r="D89" s="52"/>
      <c r="E89" s="52"/>
      <c r="F89" s="52"/>
      <c r="G89" s="55"/>
      <c r="H89" s="56"/>
      <c r="I89" s="49"/>
    </row>
    <row r="90" spans="1:9" ht="15.75">
      <c r="A90" s="51" t="s">
        <v>126</v>
      </c>
      <c r="B90" s="52" t="s">
        <v>124</v>
      </c>
      <c r="C90" s="52" t="s">
        <v>27</v>
      </c>
      <c r="D90" s="52" t="s">
        <v>28</v>
      </c>
      <c r="E90" s="52" t="s">
        <v>30</v>
      </c>
      <c r="F90" s="52"/>
      <c r="G90" s="55">
        <v>410</v>
      </c>
      <c r="H90" s="56">
        <v>-10</v>
      </c>
      <c r="I90" s="107"/>
    </row>
    <row r="91" spans="1:9" ht="15.75">
      <c r="A91" s="33" t="s">
        <v>1</v>
      </c>
      <c r="B91" s="35" t="s">
        <v>124</v>
      </c>
      <c r="C91" s="34" t="s">
        <v>27</v>
      </c>
      <c r="D91" s="35" t="s">
        <v>31</v>
      </c>
      <c r="E91" s="35"/>
      <c r="F91" s="36"/>
      <c r="G91" s="48"/>
      <c r="H91" s="96">
        <f>H92</f>
        <v>9</v>
      </c>
      <c r="I91" s="49"/>
    </row>
    <row r="92" spans="1:9" ht="15.75">
      <c r="A92" s="33" t="s">
        <v>122</v>
      </c>
      <c r="B92" s="35" t="s">
        <v>124</v>
      </c>
      <c r="C92" s="34" t="s">
        <v>27</v>
      </c>
      <c r="D92" s="35" t="s">
        <v>31</v>
      </c>
      <c r="E92" s="35" t="s">
        <v>109</v>
      </c>
      <c r="F92" s="36"/>
      <c r="G92" s="48"/>
      <c r="H92" s="96">
        <f>H95+H93</f>
        <v>9</v>
      </c>
      <c r="I92" s="49"/>
    </row>
    <row r="93" spans="1:9" ht="23.25">
      <c r="A93" s="50" t="s">
        <v>143</v>
      </c>
      <c r="B93" s="35" t="s">
        <v>124</v>
      </c>
      <c r="C93" s="35" t="s">
        <v>27</v>
      </c>
      <c r="D93" s="35" t="s">
        <v>31</v>
      </c>
      <c r="E93" s="35" t="s">
        <v>109</v>
      </c>
      <c r="F93" s="35" t="s">
        <v>144</v>
      </c>
      <c r="G93" s="48">
        <v>411</v>
      </c>
      <c r="H93" s="37"/>
      <c r="I93" s="49"/>
    </row>
    <row r="94" spans="1:9" ht="15.75">
      <c r="A94" s="33" t="s">
        <v>81</v>
      </c>
      <c r="B94" s="35"/>
      <c r="C94" s="34"/>
      <c r="D94" s="35"/>
      <c r="E94" s="35"/>
      <c r="F94" s="36"/>
      <c r="G94" s="48"/>
      <c r="H94" s="96"/>
      <c r="I94" s="49"/>
    </row>
    <row r="95" spans="1:9" ht="16.5" thickBot="1">
      <c r="A95" s="33" t="s">
        <v>82</v>
      </c>
      <c r="B95" s="35" t="s">
        <v>124</v>
      </c>
      <c r="C95" s="34" t="s">
        <v>27</v>
      </c>
      <c r="D95" s="35" t="s">
        <v>31</v>
      </c>
      <c r="E95" s="35" t="s">
        <v>109</v>
      </c>
      <c r="F95" s="36"/>
      <c r="G95" s="48">
        <v>412</v>
      </c>
      <c r="H95" s="96">
        <f>-6.7+15.7</f>
        <v>9</v>
      </c>
      <c r="I95" s="49"/>
    </row>
    <row r="96" spans="1:9" ht="16.5" thickBot="1">
      <c r="A96" s="21" t="s">
        <v>145</v>
      </c>
      <c r="B96" s="22" t="s">
        <v>146</v>
      </c>
      <c r="C96" s="22"/>
      <c r="D96" s="22"/>
      <c r="E96" s="22"/>
      <c r="F96" s="22"/>
      <c r="G96" s="61"/>
      <c r="H96" s="108">
        <f>H97</f>
        <v>20000</v>
      </c>
      <c r="I96" s="109"/>
    </row>
    <row r="97" spans="1:9" ht="15.75">
      <c r="A97" s="64" t="s">
        <v>57</v>
      </c>
      <c r="B97" s="65" t="s">
        <v>146</v>
      </c>
      <c r="C97" s="66" t="s">
        <v>58</v>
      </c>
      <c r="D97" s="65"/>
      <c r="E97" s="65"/>
      <c r="F97" s="67"/>
      <c r="G97" s="68"/>
      <c r="H97" s="96">
        <f>H98</f>
        <v>20000</v>
      </c>
      <c r="I97" s="49"/>
    </row>
    <row r="98" spans="1:9" ht="15.75">
      <c r="A98" s="33" t="s">
        <v>13</v>
      </c>
      <c r="B98" s="35" t="s">
        <v>146</v>
      </c>
      <c r="C98" s="34" t="s">
        <v>58</v>
      </c>
      <c r="D98" s="35" t="s">
        <v>59</v>
      </c>
      <c r="E98" s="35"/>
      <c r="F98" s="36"/>
      <c r="G98" s="48"/>
      <c r="H98" s="96">
        <f>H99</f>
        <v>20000</v>
      </c>
      <c r="I98" s="49"/>
    </row>
    <row r="99" spans="1:9" ht="15.75">
      <c r="A99" s="33" t="s">
        <v>91</v>
      </c>
      <c r="B99" s="35" t="s">
        <v>146</v>
      </c>
      <c r="C99" s="34" t="s">
        <v>58</v>
      </c>
      <c r="D99" s="35" t="s">
        <v>59</v>
      </c>
      <c r="E99" s="35" t="s">
        <v>92</v>
      </c>
      <c r="F99" s="36"/>
      <c r="G99" s="48"/>
      <c r="H99" s="96">
        <f>H100</f>
        <v>20000</v>
      </c>
      <c r="I99" s="49"/>
    </row>
    <row r="100" spans="1:9" ht="16.5" thickBot="1">
      <c r="A100" s="51" t="s">
        <v>147</v>
      </c>
      <c r="B100" s="52" t="s">
        <v>146</v>
      </c>
      <c r="C100" s="53" t="s">
        <v>58</v>
      </c>
      <c r="D100" s="52" t="s">
        <v>59</v>
      </c>
      <c r="E100" s="52" t="s">
        <v>92</v>
      </c>
      <c r="F100" s="54"/>
      <c r="G100" s="55">
        <v>214</v>
      </c>
      <c r="H100" s="110">
        <v>20000</v>
      </c>
      <c r="I100" s="111"/>
    </row>
    <row r="101" spans="1:9" ht="16.5" thickBot="1">
      <c r="A101" s="112" t="s">
        <v>156</v>
      </c>
      <c r="B101" s="23" t="s">
        <v>157</v>
      </c>
      <c r="C101" s="23"/>
      <c r="D101" s="23"/>
      <c r="E101" s="23"/>
      <c r="F101" s="23"/>
      <c r="G101" s="113"/>
      <c r="H101" s="114">
        <f aca="true" t="shared" si="1" ref="H101:I103">H102</f>
        <v>3000</v>
      </c>
      <c r="I101" s="63">
        <f t="shared" si="1"/>
        <v>0</v>
      </c>
    </row>
    <row r="102" spans="1:9" ht="15.75">
      <c r="A102" s="64" t="s">
        <v>26</v>
      </c>
      <c r="B102" s="65" t="s">
        <v>157</v>
      </c>
      <c r="C102" s="65" t="s">
        <v>27</v>
      </c>
      <c r="D102" s="65"/>
      <c r="E102" s="65"/>
      <c r="F102" s="65"/>
      <c r="G102" s="68"/>
      <c r="H102" s="95">
        <f t="shared" si="1"/>
        <v>3000</v>
      </c>
      <c r="I102" s="70">
        <f t="shared" si="1"/>
        <v>0</v>
      </c>
    </row>
    <row r="103" spans="1:9" ht="15.75">
      <c r="A103" s="33" t="s">
        <v>87</v>
      </c>
      <c r="B103" s="35" t="s">
        <v>157</v>
      </c>
      <c r="C103" s="35" t="s">
        <v>27</v>
      </c>
      <c r="D103" s="35" t="s">
        <v>28</v>
      </c>
      <c r="E103" s="35"/>
      <c r="F103" s="35"/>
      <c r="G103" s="48"/>
      <c r="H103" s="96">
        <f t="shared" si="1"/>
        <v>3000</v>
      </c>
      <c r="I103" s="38">
        <f t="shared" si="1"/>
        <v>0</v>
      </c>
    </row>
    <row r="104" spans="1:9" ht="15.75">
      <c r="A104" s="33" t="s">
        <v>29</v>
      </c>
      <c r="B104" s="35" t="s">
        <v>157</v>
      </c>
      <c r="C104" s="35" t="s">
        <v>27</v>
      </c>
      <c r="D104" s="35" t="s">
        <v>28</v>
      </c>
      <c r="E104" s="35" t="s">
        <v>30</v>
      </c>
      <c r="F104" s="35"/>
      <c r="G104" s="48"/>
      <c r="H104" s="96">
        <f>H106</f>
        <v>3000</v>
      </c>
      <c r="I104" s="38">
        <f>I106</f>
        <v>0</v>
      </c>
    </row>
    <row r="105" spans="1:9" ht="15.75">
      <c r="A105" s="51" t="s">
        <v>125</v>
      </c>
      <c r="B105" s="52"/>
      <c r="C105" s="52"/>
      <c r="D105" s="52"/>
      <c r="E105" s="52"/>
      <c r="F105" s="52"/>
      <c r="G105" s="55"/>
      <c r="H105" s="96"/>
      <c r="I105" s="49"/>
    </row>
    <row r="106" spans="1:9" ht="16.5" thickBot="1">
      <c r="A106" s="51" t="s">
        <v>126</v>
      </c>
      <c r="B106" s="52" t="s">
        <v>157</v>
      </c>
      <c r="C106" s="52" t="s">
        <v>27</v>
      </c>
      <c r="D106" s="52" t="s">
        <v>28</v>
      </c>
      <c r="E106" s="52" t="s">
        <v>30</v>
      </c>
      <c r="F106" s="52"/>
      <c r="G106" s="55">
        <v>410</v>
      </c>
      <c r="H106" s="91">
        <v>3000</v>
      </c>
      <c r="I106" s="107"/>
    </row>
    <row r="107" spans="1:9" ht="16.5" thickBot="1">
      <c r="A107" s="21" t="s">
        <v>94</v>
      </c>
      <c r="B107" s="22"/>
      <c r="C107" s="22"/>
      <c r="D107" s="22"/>
      <c r="E107" s="22"/>
      <c r="F107" s="22"/>
      <c r="G107" s="61"/>
      <c r="H107" s="62">
        <f>H11+H31+H43+H59+H75+H84+H96+H101+H69</f>
        <v>6769</v>
      </c>
      <c r="I107" s="115">
        <f>I11+I31+I43+I59+I75+I84+I96+I101</f>
        <v>-24564</v>
      </c>
    </row>
  </sheetData>
  <mergeCells count="6">
    <mergeCell ref="A7:I7"/>
    <mergeCell ref="G1:I1"/>
    <mergeCell ref="D2:I2"/>
    <mergeCell ref="D3:I3"/>
    <mergeCell ref="E4:I4"/>
    <mergeCell ref="D5:I5"/>
  </mergeCells>
  <printOptions horizontalCentered="1"/>
  <pageMargins left="0.3937007874015748" right="0.2755905511811024" top="0.5118110236220472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M15" sqref="M15"/>
    </sheetView>
  </sheetViews>
  <sheetFormatPr defaultColWidth="8.796875" defaultRowHeight="15"/>
  <cols>
    <col min="1" max="1" width="5.09765625" style="0" customWidth="1"/>
  </cols>
  <sheetData>
    <row r="2" spans="5:8" ht="15.75">
      <c r="E2" s="213" t="s">
        <v>174</v>
      </c>
      <c r="F2" s="213"/>
      <c r="G2" s="213"/>
      <c r="H2" s="213"/>
    </row>
    <row r="3" spans="5:8" ht="15.75">
      <c r="E3" s="213" t="s">
        <v>171</v>
      </c>
      <c r="F3" s="213"/>
      <c r="G3" s="213"/>
      <c r="H3" s="213"/>
    </row>
    <row r="4" spans="5:8" ht="15.75">
      <c r="E4" s="213" t="s">
        <v>163</v>
      </c>
      <c r="F4" s="213"/>
      <c r="G4" s="213"/>
      <c r="H4" s="213"/>
    </row>
    <row r="5" spans="5:8" ht="15.75">
      <c r="E5" s="213" t="s">
        <v>175</v>
      </c>
      <c r="F5" s="213"/>
      <c r="G5" s="213"/>
      <c r="H5" s="213"/>
    </row>
    <row r="8" spans="1:9" ht="15.75">
      <c r="A8" s="228" t="s">
        <v>132</v>
      </c>
      <c r="B8" s="228"/>
      <c r="C8" s="228"/>
      <c r="D8" s="228"/>
      <c r="E8" s="228"/>
      <c r="F8" s="228"/>
      <c r="G8" s="228"/>
      <c r="H8" s="228"/>
      <c r="I8" s="228"/>
    </row>
    <row r="9" spans="1:9" ht="15.75">
      <c r="A9" s="228" t="s">
        <v>133</v>
      </c>
      <c r="B9" s="228"/>
      <c r="C9" s="228"/>
      <c r="D9" s="228"/>
      <c r="E9" s="228"/>
      <c r="F9" s="228"/>
      <c r="G9" s="228"/>
      <c r="H9" s="117"/>
      <c r="I9" s="117"/>
    </row>
    <row r="10" spans="2:3" ht="15.75">
      <c r="B10" s="7"/>
      <c r="C10" s="7"/>
    </row>
    <row r="11" ht="16.5" thickBot="1"/>
    <row r="12" spans="1:7" ht="16.5" thickBot="1">
      <c r="A12" s="214"/>
      <c r="B12" s="215"/>
      <c r="C12" s="215"/>
      <c r="D12" s="215"/>
      <c r="E12" s="215"/>
      <c r="F12" s="216"/>
      <c r="G12" s="167" t="s">
        <v>98</v>
      </c>
    </row>
    <row r="13" spans="1:7" ht="15.75">
      <c r="A13" s="217"/>
      <c r="B13" s="218" t="s">
        <v>0</v>
      </c>
      <c r="C13" s="218"/>
      <c r="D13" s="218"/>
      <c r="E13" s="218"/>
      <c r="F13" s="219" t="s">
        <v>76</v>
      </c>
      <c r="G13" s="220" t="s">
        <v>107</v>
      </c>
    </row>
    <row r="14" spans="1:7" ht="16.5" thickBot="1">
      <c r="A14" s="221"/>
      <c r="B14" s="222"/>
      <c r="C14" s="222"/>
      <c r="D14" s="222"/>
      <c r="E14" s="222"/>
      <c r="F14" s="166"/>
      <c r="G14" s="223"/>
    </row>
    <row r="15" spans="1:7" ht="16.5" thickBot="1">
      <c r="A15" s="224" t="s">
        <v>71</v>
      </c>
      <c r="B15" s="165"/>
      <c r="C15" s="165"/>
      <c r="D15" s="165"/>
      <c r="E15" s="167"/>
      <c r="F15" s="167">
        <f>'Прилож № 4'!H13</f>
        <v>50</v>
      </c>
      <c r="G15" s="225"/>
    </row>
    <row r="16" spans="1:7" ht="16.5" thickBot="1">
      <c r="A16" s="221" t="s">
        <v>108</v>
      </c>
      <c r="B16" s="222"/>
      <c r="C16" s="222"/>
      <c r="D16" s="222"/>
      <c r="E16" s="223"/>
      <c r="F16" s="226">
        <f>F15</f>
        <v>50</v>
      </c>
      <c r="G16" s="227"/>
    </row>
  </sheetData>
  <mergeCells count="6">
    <mergeCell ref="E2:H2"/>
    <mergeCell ref="E4:H4"/>
    <mergeCell ref="E3:H3"/>
    <mergeCell ref="A8:I8"/>
    <mergeCell ref="A9:G9"/>
    <mergeCell ref="E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2006-12-07T12:47:37Z</cp:lastPrinted>
  <dcterms:created xsi:type="dcterms:W3CDTF">2002-11-11T07:39:40Z</dcterms:created>
  <dcterms:modified xsi:type="dcterms:W3CDTF">2006-12-07T12:48:00Z</dcterms:modified>
  <cp:category/>
  <cp:version/>
  <cp:contentType/>
  <cp:contentStatus/>
</cp:coreProperties>
</file>